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13_ncr:1_{A00B5007-6AA9-4BAA-8478-308B8F8197CE}" xr6:coauthVersionLast="47" xr6:coauthVersionMax="47" xr10:uidLastSave="{00000000-0000-0000-0000-000000000000}"/>
  <bookViews>
    <workbookView xWindow="735" yWindow="1050" windowWidth="22035" windowHeight="14220" xr2:uid="{D9B7456A-7A49-4780-ADDC-462578799304}"/>
  </bookViews>
  <sheets>
    <sheet name="Sheet1" sheetId="1" r:id="rId1"/>
  </sheets>
  <definedNames>
    <definedName name="_xlnm.Print_Area" localSheetId="0">Sheet1!$A$1:$F$58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D16" i="1"/>
  <c r="F6" i="1"/>
  <c r="D6" i="1"/>
  <c r="F54" i="1"/>
  <c r="F53" i="1"/>
  <c r="F52" i="1"/>
  <c r="F51" i="1"/>
  <c r="F50" i="1"/>
  <c r="F45" i="1"/>
  <c r="F44" i="1"/>
  <c r="F56" i="1" l="1"/>
  <c r="F43" i="1"/>
  <c r="F42" i="1"/>
  <c r="F8" i="1" l="1"/>
  <c r="F16" i="1"/>
  <c r="F21" i="1"/>
  <c r="D33" i="1"/>
  <c r="F20" i="1" l="1"/>
  <c r="F19" i="1"/>
  <c r="F18" i="1"/>
  <c r="F17" i="1"/>
  <c r="F15" i="1"/>
  <c r="F36" i="1"/>
  <c r="F14" i="1"/>
  <c r="F13" i="1"/>
  <c r="F12" i="1"/>
  <c r="F11" i="1"/>
  <c r="F10" i="1"/>
  <c r="F7" i="1"/>
  <c r="F5" i="1"/>
  <c r="F24" i="1" l="1"/>
  <c r="F57" i="1" s="1"/>
</calcChain>
</file>

<file path=xl/sharedStrings.xml><?xml version="1.0" encoding="utf-8"?>
<sst xmlns="http://schemas.openxmlformats.org/spreadsheetml/2006/main" count="87" uniqueCount="43">
  <si>
    <t>Category</t>
  </si>
  <si>
    <t>Amount</t>
  </si>
  <si>
    <t>Office Supplies</t>
  </si>
  <si>
    <t>Type</t>
  </si>
  <si>
    <t>Expense</t>
  </si>
  <si>
    <t>Period</t>
  </si>
  <si>
    <t>Span</t>
  </si>
  <si>
    <t>Ave/year</t>
  </si>
  <si>
    <t>Mower Ferris ISX800</t>
  </si>
  <si>
    <t>Fuel</t>
  </si>
  <si>
    <t>Landscaping</t>
  </si>
  <si>
    <t>Lawn Maintenance</t>
  </si>
  <si>
    <t>NY Cem Div - Vandalism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</si>
  <si>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</si>
  <si>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</si>
  <si>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</si>
  <si>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</si>
  <si>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</si>
  <si>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</si>
  <si>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</si>
  <si>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</si>
  <si>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</si>
  <si>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</si>
  <si>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</si>
  <si>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</si>
  <si>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Total: Forecast</t>
  </si>
  <si>
    <t>Website</t>
  </si>
  <si>
    <t>Payroll (2) (Salaried only)</t>
  </si>
  <si>
    <t>Mow &amp; Trim  (Contractor)</t>
  </si>
  <si>
    <t>Income Forecast:</t>
  </si>
  <si>
    <t>Grave Sales</t>
  </si>
  <si>
    <t>Foundations (Ave net per ea)</t>
  </si>
  <si>
    <t>Interments - Full (Ave net)</t>
  </si>
  <si>
    <t>Interments - CRE (Ave net)</t>
  </si>
  <si>
    <t>Forecast Targets:</t>
  </si>
  <si>
    <t>QTY</t>
  </si>
  <si>
    <t>Ave/each</t>
  </si>
  <si>
    <t>Forecast</t>
  </si>
  <si>
    <t>Total Income:</t>
  </si>
  <si>
    <t>Profit / Loss:</t>
  </si>
  <si>
    <t>2020 Forecast - Expenses and Income</t>
  </si>
  <si>
    <t>Mow &amp; Trim (1) (Employee)</t>
  </si>
  <si>
    <t>Project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</si>
</sst>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44" fontId="3" fillId="5" borderId="1" xfId="0" applyNumberFormat="1" applyFont="1" applyFill="1" applyBorder="1"/>
    <xf numFmtId="8" fontId="3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sheetPr>
    <pageSetUpPr fitToPage="1"/>
  </sheetPr>
  <dimension ref="A1:F57"/>
  <sheetViews>
    <sheetView tabSelected="1" topLeftCell="A9" workbookViewId="0">
      <selection activeCell="F24" sqref="F24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2.140625" style="1" bestFit="1" customWidth="1"/>
    <col min="6" max="6" width="16" bestFit="1" customWidth="1"/>
  </cols>
  <sheetData>
    <row r="1" spans="1:6" ht="18.75" x14ac:dyDescent="0.3">
      <c r="A1" s="24" t="s">
        <v>40</v>
      </c>
    </row>
    <row r="3" spans="1:6" x14ac:dyDescent="0.25">
      <c r="A3" s="3" t="s">
        <v>19</v>
      </c>
    </row>
    <row r="4" spans="1:6" x14ac:dyDescent="0.25">
      <c r="A4" s="8" t="s">
        <v>0</v>
      </c>
      <c r="B4" s="8" t="s">
        <v>3</v>
      </c>
      <c r="C4" s="8" t="s">
        <v>5</v>
      </c>
      <c r="D4" s="25" t="s">
        <v>1</v>
      </c>
      <c r="E4" s="8" t="s">
        <v>6</v>
      </c>
      <c r="F4" s="8" t="s">
        <v>7</v>
      </c>
    </row>
    <row r="5" spans="1:6" x14ac:dyDescent="0.25">
      <c r="A5" s="9" t="s">
        <v>2</v>
      </c>
      <c r="B5" s="9" t="s">
        <v>4</v>
      </c>
      <c r="C5" s="10">
        <v>2020</v>
      </c>
      <c r="D5" s="11">
        <v>3434</v>
      </c>
      <c r="E5" s="9">
        <v>1</v>
      </c>
      <c r="F5" s="12">
        <f>D5/E5</f>
        <v>3434</v>
      </c>
    </row>
    <row r="6" spans="1:6" x14ac:dyDescent="0.25">
      <c r="A6" s="29" t="s">
        <v>41</v>
      </c>
      <c r="B6" s="29" t="s">
        <v>4</v>
      </c>
      <c r="C6" s="30">
        <v>2020</v>
      </c>
      <c r="D6" s="31">
        <f>3150+3990+4620</f>
        <v>11760</v>
      </c>
      <c r="E6" s="29">
        <v>1</v>
      </c>
      <c r="F6" s="12">
        <f>D6/E6</f>
        <v>11760</v>
      </c>
    </row>
    <row r="7" spans="1:6" x14ac:dyDescent="0.25">
      <c r="A7" s="9" t="s">
        <v>41</v>
      </c>
      <c r="B7" s="9" t="s">
        <v>4</v>
      </c>
      <c r="C7" s="13">
        <v>2020</v>
      </c>
      <c r="D7" s="11"/>
      <c r="E7" s="9">
        <v>3</v>
      </c>
      <c r="F7" s="12">
        <f t="shared" ref="F7:F19" si="0">D7/E7</f>
        <v>0</v>
      </c>
    </row>
    <row r="8" spans="1:6" x14ac:dyDescent="0.25">
      <c r="A8" s="9" t="s">
        <v>28</v>
      </c>
      <c r="B8" s="9" t="s">
        <v>4</v>
      </c>
      <c r="C8" s="13">
        <v>2020</v>
      </c>
      <c r="D8" s="11">
        <v>5500</v>
      </c>
      <c r="E8" s="9">
        <v>1</v>
      </c>
      <c r="F8" s="12">
        <f t="shared" si="0"/>
        <v>5500</v>
      </c>
    </row>
    <row r="9" spans="1:6" x14ac:dyDescent="0.25">
      <c r="A9" s="29" t="s">
        <v>9</v>
      </c>
      <c r="B9" s="29" t="s">
        <v>4</v>
      </c>
      <c r="C9" s="30">
        <v>2020</v>
      </c>
      <c r="D9" s="31">
        <v>473</v>
      </c>
      <c r="E9" s="29">
        <v>1</v>
      </c>
      <c r="F9" s="12"/>
    </row>
    <row r="10" spans="1:6" x14ac:dyDescent="0.25">
      <c r="A10" s="9" t="s">
        <v>9</v>
      </c>
      <c r="B10" s="9" t="s">
        <v>4</v>
      </c>
      <c r="C10" s="13">
        <v>2020</v>
      </c>
      <c r="D10" s="11"/>
      <c r="E10" s="9">
        <v>3</v>
      </c>
      <c r="F10" s="12">
        <f t="shared" si="0"/>
        <v>0</v>
      </c>
    </row>
    <row r="11" spans="1:6" x14ac:dyDescent="0.25">
      <c r="A11" s="9" t="s">
        <v>10</v>
      </c>
      <c r="B11" s="9" t="s">
        <v>4</v>
      </c>
      <c r="C11" s="10">
        <v>2020</v>
      </c>
      <c r="D11" s="11">
        <v>3018</v>
      </c>
      <c r="E11" s="9">
        <v>1</v>
      </c>
      <c r="F11" s="12">
        <f t="shared" si="0"/>
        <v>3018</v>
      </c>
    </row>
    <row r="12" spans="1:6" x14ac:dyDescent="0.25">
      <c r="A12" s="9" t="s">
        <v>11</v>
      </c>
      <c r="B12" s="9" t="s">
        <v>4</v>
      </c>
      <c r="C12" s="10">
        <v>2020</v>
      </c>
      <c r="D12" s="11">
        <v>500</v>
      </c>
      <c r="E12" s="9">
        <v>1</v>
      </c>
      <c r="F12" s="12">
        <f t="shared" si="0"/>
        <v>500</v>
      </c>
    </row>
    <row r="13" spans="1:6" x14ac:dyDescent="0.25">
      <c r="A13" s="9" t="s">
        <v>12</v>
      </c>
      <c r="B13" s="9" t="s">
        <v>4</v>
      </c>
      <c r="C13" s="10">
        <v>2020</v>
      </c>
      <c r="D13" s="11">
        <v>227</v>
      </c>
      <c r="E13" s="9">
        <v>1</v>
      </c>
      <c r="F13" s="12">
        <f t="shared" si="0"/>
        <v>227</v>
      </c>
    </row>
    <row r="14" spans="1:6" x14ac:dyDescent="0.25">
      <c r="A14" s="9" t="s">
        <v>13</v>
      </c>
      <c r="B14" s="9" t="s">
        <v>4</v>
      </c>
      <c r="C14" s="10">
        <v>2020</v>
      </c>
      <c r="D14" s="11">
        <v>48</v>
      </c>
      <c r="E14" s="9">
        <v>1</v>
      </c>
      <c r="F14" s="12">
        <f t="shared" si="0"/>
        <v>48</v>
      </c>
    </row>
    <row r="15" spans="1:6" x14ac:dyDescent="0.25">
      <c r="A15" s="9" t="s">
        <v>14</v>
      </c>
      <c r="B15" s="9" t="s">
        <v>4</v>
      </c>
      <c r="C15" s="10">
        <v>2020</v>
      </c>
      <c r="D15" s="11">
        <v>4918</v>
      </c>
      <c r="E15" s="9">
        <v>1</v>
      </c>
      <c r="F15" s="12">
        <f t="shared" si="0"/>
        <v>4918</v>
      </c>
    </row>
    <row r="16" spans="1:6" x14ac:dyDescent="0.25">
      <c r="A16" s="9" t="s">
        <v>27</v>
      </c>
      <c r="B16" s="9" t="s">
        <v>4</v>
      </c>
      <c r="C16" s="10">
        <v>2020</v>
      </c>
      <c r="D16" s="11">
        <f>5900+5532</f>
        <v>11432</v>
      </c>
      <c r="E16" s="9">
        <v>1</v>
      </c>
      <c r="F16" s="12">
        <f t="shared" si="0"/>
        <v>11432</v>
      </c>
    </row>
    <row r="17" spans="1:6" x14ac:dyDescent="0.25">
      <c r="A17" s="9" t="s">
        <v>21</v>
      </c>
      <c r="B17" s="9" t="s">
        <v>4</v>
      </c>
      <c r="C17" s="10">
        <v>2020</v>
      </c>
      <c r="D17" s="11">
        <v>1012</v>
      </c>
      <c r="E17" s="9">
        <v>1</v>
      </c>
      <c r="F17" s="12">
        <f t="shared" si="0"/>
        <v>1012</v>
      </c>
    </row>
    <row r="18" spans="1:6" x14ac:dyDescent="0.25">
      <c r="A18" s="9" t="s">
        <v>22</v>
      </c>
      <c r="B18" s="9" t="s">
        <v>4</v>
      </c>
      <c r="C18" s="10">
        <v>2020</v>
      </c>
      <c r="D18" s="11">
        <v>501</v>
      </c>
      <c r="E18" s="9">
        <v>1</v>
      </c>
      <c r="F18" s="12">
        <f t="shared" si="0"/>
        <v>501</v>
      </c>
    </row>
    <row r="19" spans="1:6" x14ac:dyDescent="0.25">
      <c r="A19" s="9" t="s">
        <v>23</v>
      </c>
      <c r="B19" s="9" t="s">
        <v>4</v>
      </c>
      <c r="C19" s="10">
        <v>2020</v>
      </c>
      <c r="D19" s="11">
        <v>160</v>
      </c>
      <c r="E19" s="9">
        <v>1</v>
      </c>
      <c r="F19" s="12">
        <f t="shared" si="0"/>
        <v>160</v>
      </c>
    </row>
    <row r="20" spans="1:6" x14ac:dyDescent="0.25">
      <c r="A20" s="9" t="s">
        <v>24</v>
      </c>
      <c r="B20" s="9" t="s">
        <v>4</v>
      </c>
      <c r="C20" s="10">
        <v>2020</v>
      </c>
      <c r="D20" s="11">
        <v>2870</v>
      </c>
      <c r="E20" s="9">
        <v>1</v>
      </c>
      <c r="F20" s="12">
        <f t="shared" ref="F20:F22" si="1">D20/E20</f>
        <v>2870</v>
      </c>
    </row>
    <row r="21" spans="1:6" x14ac:dyDescent="0.25">
      <c r="A21" s="9" t="s">
        <v>26</v>
      </c>
      <c r="B21" s="9" t="s">
        <v>4</v>
      </c>
      <c r="C21" s="10">
        <v>2020</v>
      </c>
      <c r="D21" s="11">
        <v>150</v>
      </c>
      <c r="E21" s="9">
        <v>1</v>
      </c>
      <c r="F21" s="12">
        <f t="shared" si="1"/>
        <v>150</v>
      </c>
    </row>
    <row r="22" spans="1:6" x14ac:dyDescent="0.25">
      <c r="A22" s="9" t="s">
        <v>42</v>
      </c>
      <c r="B22" s="9" t="s">
        <v>4</v>
      </c>
      <c r="C22" s="10">
        <v>2020</v>
      </c>
      <c r="D22" s="11">
        <f>D33</f>
        <v>6204</v>
      </c>
      <c r="E22" s="9">
        <v>1</v>
      </c>
      <c r="F22" s="12">
        <f t="shared" si="1"/>
        <v>6204</v>
      </c>
    </row>
    <row r="23" spans="1:6" x14ac:dyDescent="0.25">
      <c r="A23" s="9"/>
      <c r="B23" s="9"/>
      <c r="C23" s="10"/>
      <c r="D23" s="11"/>
      <c r="E23" s="9"/>
      <c r="F23" s="12"/>
    </row>
    <row r="24" spans="1:6" ht="18.75" x14ac:dyDescent="0.3">
      <c r="A24" s="14" t="s">
        <v>25</v>
      </c>
      <c r="B24" s="14" t="s">
        <v>4</v>
      </c>
      <c r="C24" s="15"/>
      <c r="D24" s="16"/>
      <c r="E24" s="14"/>
      <c r="F24" s="19">
        <f>SUM(F5:F23)</f>
        <v>51734</v>
      </c>
    </row>
    <row r="25" spans="1:6" x14ac:dyDescent="0.25">
      <c r="A25" s="14"/>
      <c r="B25" s="14"/>
      <c r="C25" s="15"/>
      <c r="D25" s="16"/>
      <c r="E25" s="14"/>
      <c r="F25" s="17"/>
    </row>
    <row r="27" spans="1:6" x14ac:dyDescent="0.25">
      <c r="A27" s="4" t="s">
        <v>17</v>
      </c>
      <c r="B27" s="5"/>
      <c r="C27" s="6"/>
      <c r="D27" s="7"/>
      <c r="E27" s="5"/>
      <c r="F27" s="5"/>
    </row>
    <row r="28" spans="1:6" x14ac:dyDescent="0.25">
      <c r="A28" s="9" t="s">
        <v>8</v>
      </c>
      <c r="B28" s="9" t="s">
        <v>4</v>
      </c>
      <c r="C28" s="10">
        <v>2020</v>
      </c>
      <c r="D28" s="11">
        <v>6204</v>
      </c>
      <c r="E28" s="9">
        <v>1</v>
      </c>
    </row>
    <row r="29" spans="1:6" x14ac:dyDescent="0.25">
      <c r="A29" s="9"/>
      <c r="B29" s="9"/>
      <c r="C29" s="10"/>
      <c r="D29" s="11"/>
      <c r="E29" s="9">
        <v>1</v>
      </c>
    </row>
    <row r="30" spans="1:6" x14ac:dyDescent="0.25">
      <c r="A30" s="9"/>
      <c r="B30" s="9"/>
      <c r="C30" s="10"/>
      <c r="D30" s="11"/>
      <c r="E30" s="9">
        <v>1</v>
      </c>
    </row>
    <row r="31" spans="1:6" x14ac:dyDescent="0.25">
      <c r="A31" s="9"/>
      <c r="B31" s="9"/>
      <c r="C31" s="10"/>
      <c r="D31" s="11"/>
      <c r="E31" s="9">
        <v>1</v>
      </c>
    </row>
    <row r="32" spans="1:6" x14ac:dyDescent="0.25">
      <c r="A32" s="9"/>
      <c r="B32" s="9"/>
      <c r="C32" s="10"/>
      <c r="D32" s="11"/>
      <c r="E32" s="9">
        <v>1</v>
      </c>
    </row>
    <row r="33" spans="1:6" x14ac:dyDescent="0.25">
      <c r="A33" s="21" t="s">
        <v>16</v>
      </c>
      <c r="B33" s="21"/>
      <c r="C33" s="22"/>
      <c r="D33" s="23">
        <f>SUM(D28:D32)</f>
        <v>6204</v>
      </c>
    </row>
    <row r="35" spans="1:6" x14ac:dyDescent="0.25">
      <c r="A35" s="3" t="s">
        <v>18</v>
      </c>
    </row>
    <row r="36" spans="1:6" ht="18.75" x14ac:dyDescent="0.3">
      <c r="A36" s="18" t="s">
        <v>20</v>
      </c>
      <c r="B36" s="26" t="s">
        <v>15</v>
      </c>
      <c r="C36" s="27">
        <v>2020</v>
      </c>
      <c r="D36" s="28">
        <v>8110</v>
      </c>
      <c r="E36" s="26">
        <v>1</v>
      </c>
      <c r="F36" s="20">
        <f t="shared" ref="F36" si="2">D36/E36</f>
        <v>8110</v>
      </c>
    </row>
    <row r="40" spans="1:6" x14ac:dyDescent="0.25">
      <c r="A40" s="3" t="s">
        <v>29</v>
      </c>
    </row>
    <row r="41" spans="1:6" x14ac:dyDescent="0.25">
      <c r="A41" s="8" t="s">
        <v>0</v>
      </c>
      <c r="B41" s="8" t="s">
        <v>3</v>
      </c>
      <c r="C41" s="8" t="s">
        <v>5</v>
      </c>
      <c r="D41" s="25" t="s">
        <v>1</v>
      </c>
      <c r="E41" s="8" t="s">
        <v>6</v>
      </c>
      <c r="F41" s="8" t="s">
        <v>36</v>
      </c>
    </row>
    <row r="42" spans="1:6" x14ac:dyDescent="0.25">
      <c r="A42" s="9" t="s">
        <v>30</v>
      </c>
      <c r="B42" s="9" t="s">
        <v>15</v>
      </c>
      <c r="C42" s="10">
        <v>2020</v>
      </c>
      <c r="D42" s="11"/>
      <c r="E42" s="9">
        <v>1</v>
      </c>
      <c r="F42" s="12">
        <f t="shared" ref="F42:F43" si="3">D42/E42</f>
        <v>0</v>
      </c>
    </row>
    <row r="43" spans="1:6" x14ac:dyDescent="0.25">
      <c r="A43" s="9" t="s">
        <v>31</v>
      </c>
      <c r="B43" s="9" t="s">
        <v>15</v>
      </c>
      <c r="C43" s="10">
        <v>2020</v>
      </c>
      <c r="D43" s="11"/>
      <c r="E43" s="9">
        <v>1</v>
      </c>
      <c r="F43" s="12">
        <f t="shared" si="3"/>
        <v>0</v>
      </c>
    </row>
    <row r="44" spans="1:6" x14ac:dyDescent="0.25">
      <c r="A44" s="9" t="s">
        <v>32</v>
      </c>
      <c r="B44" s="9" t="s">
        <v>15</v>
      </c>
      <c r="C44" s="10">
        <v>2020</v>
      </c>
      <c r="D44" s="11"/>
      <c r="E44" s="9">
        <v>1</v>
      </c>
      <c r="F44" s="12">
        <f t="shared" ref="F44:F45" si="4">D44/E44</f>
        <v>0</v>
      </c>
    </row>
    <row r="45" spans="1:6" x14ac:dyDescent="0.25">
      <c r="A45" s="9" t="s">
        <v>33</v>
      </c>
      <c r="B45" s="9" t="s">
        <v>15</v>
      </c>
      <c r="C45" s="10">
        <v>2020</v>
      </c>
      <c r="D45" s="11"/>
      <c r="E45" s="9">
        <v>1</v>
      </c>
      <c r="F45" s="12">
        <f t="shared" si="4"/>
        <v>0</v>
      </c>
    </row>
    <row r="48" spans="1:6" x14ac:dyDescent="0.25">
      <c r="A48" s="3" t="s">
        <v>34</v>
      </c>
    </row>
    <row r="49" spans="1:6" x14ac:dyDescent="0.25">
      <c r="A49" s="8" t="s">
        <v>0</v>
      </c>
      <c r="B49" s="8" t="s">
        <v>3</v>
      </c>
      <c r="C49" s="8" t="s">
        <v>5</v>
      </c>
      <c r="D49" s="25" t="s">
        <v>1</v>
      </c>
      <c r="E49" s="8" t="s">
        <v>35</v>
      </c>
      <c r="F49" s="8" t="s">
        <v>37</v>
      </c>
    </row>
    <row r="50" spans="1:6" ht="15.75" x14ac:dyDescent="0.25">
      <c r="A50" s="9" t="s">
        <v>30</v>
      </c>
      <c r="B50" s="9" t="s">
        <v>15</v>
      </c>
      <c r="C50" s="10">
        <v>2020</v>
      </c>
      <c r="D50" s="11">
        <v>900</v>
      </c>
      <c r="E50" s="32">
        <v>53</v>
      </c>
      <c r="F50" s="12">
        <f>D50*E50</f>
        <v>47700</v>
      </c>
    </row>
    <row r="51" spans="1:6" ht="15.75" x14ac:dyDescent="0.25">
      <c r="A51" s="9" t="s">
        <v>31</v>
      </c>
      <c r="B51" s="9" t="s">
        <v>15</v>
      </c>
      <c r="C51" s="10">
        <v>2020</v>
      </c>
      <c r="D51" s="11">
        <v>263.33</v>
      </c>
      <c r="E51" s="32">
        <v>33</v>
      </c>
      <c r="F51" s="12">
        <f t="shared" ref="F51:F54" si="5">D51*E51</f>
        <v>8689.89</v>
      </c>
    </row>
    <row r="52" spans="1:6" ht="15.75" x14ac:dyDescent="0.25">
      <c r="A52" s="9" t="s">
        <v>32</v>
      </c>
      <c r="B52" s="9" t="s">
        <v>15</v>
      </c>
      <c r="C52" s="10">
        <v>2020</v>
      </c>
      <c r="D52" s="11">
        <v>300</v>
      </c>
      <c r="E52" s="32">
        <v>27</v>
      </c>
      <c r="F52" s="12">
        <f t="shared" si="5"/>
        <v>8100</v>
      </c>
    </row>
    <row r="53" spans="1:6" ht="15.75" x14ac:dyDescent="0.25">
      <c r="A53" s="9" t="s">
        <v>33</v>
      </c>
      <c r="B53" s="9" t="s">
        <v>15</v>
      </c>
      <c r="C53" s="10">
        <v>2020</v>
      </c>
      <c r="D53" s="11">
        <v>300</v>
      </c>
      <c r="E53" s="32">
        <v>26</v>
      </c>
      <c r="F53" s="12">
        <f t="shared" si="5"/>
        <v>7800</v>
      </c>
    </row>
    <row r="54" spans="1:6" ht="15.75" x14ac:dyDescent="0.25">
      <c r="A54" s="18" t="s">
        <v>20</v>
      </c>
      <c r="B54" s="26" t="s">
        <v>15</v>
      </c>
      <c r="C54" s="27">
        <v>2020</v>
      </c>
      <c r="D54" s="28">
        <v>8110</v>
      </c>
      <c r="E54" s="32">
        <v>1</v>
      </c>
      <c r="F54" s="12">
        <f t="shared" si="5"/>
        <v>8110</v>
      </c>
    </row>
    <row r="56" spans="1:6" ht="18.75" x14ac:dyDescent="0.3">
      <c r="A56" s="33" t="s">
        <v>38</v>
      </c>
      <c r="B56" s="33"/>
      <c r="C56" s="34"/>
      <c r="D56" s="35"/>
      <c r="E56" s="33"/>
      <c r="F56" s="36">
        <f>SUM(F50:F55)</f>
        <v>80399.89</v>
      </c>
    </row>
    <row r="57" spans="1:6" ht="18.75" x14ac:dyDescent="0.3">
      <c r="A57" s="33" t="s">
        <v>39</v>
      </c>
      <c r="B57" s="33"/>
      <c r="C57" s="34"/>
      <c r="D57" s="35"/>
      <c r="E57" s="33"/>
      <c r="F57" s="37">
        <f>-F24+F56</f>
        <v>28665.89</v>
      </c>
    </row>
  </sheetData>
  <pageMargins left="0.25" right="0.25" top="0.75" bottom="0.75" header="0.3" footer="0.3"/>
  <pageSetup scale="78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2023-02-28T22:40:18Z</cp:lastPrinted>
  <dcterms:created xsi:type="dcterms:W3CDTF">2023-01-29T13:21:12Z</dcterms:created>
  <dcterms:modified xsi:type="dcterms:W3CDTF">2023-02-28T22:40:19Z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