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2024\"/>
    </mc:Choice>
  </mc:AlternateContent>
  <xr:revisionPtr revIDLastSave="0" documentId="13_ncr:1_{999A5E13-9B01-4AC4-9E75-90F49426B4E2}" xr6:coauthVersionLast="47" xr6:coauthVersionMax="47" xr10:uidLastSave="{00000000-0000-0000-0000-000000000000}"/>
  <bookViews>
    <workbookView xWindow="4320" yWindow="765" windowWidth="21705" windowHeight="14235" activeTab="1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2" l="1"/>
  <c r="L56" i="2"/>
  <c r="L37" i="2"/>
  <c r="L36" i="2"/>
  <c r="K2" i="3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7" i="2"/>
  <c r="L11" i="2"/>
  <c r="L12" i="2"/>
  <c r="L13" i="2"/>
  <c r="L14" i="2"/>
  <c r="L15" i="2"/>
  <c r="L16" i="2"/>
  <c r="K160" i="3" l="1"/>
  <c r="K169" i="3"/>
  <c r="L169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K121" i="2" l="1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<sst xmlns="http://schemas.openxmlformats.org/spreadsheetml/2006/main" count="932" uniqueCount="314">
  <si>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</si>
  <si>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</si>
  <si>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</si>
  <si>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</si>
  <si>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</si>
  <si>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</si>
  <si>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</si>
  <si>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</si>
  <si>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</si>
  <si>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</si>
  <si>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</si>
  <si>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</si>
  <si>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</si>
  <si>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</si>
  <si>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</si>
  <si>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</si>
  <si>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</si>
  <si>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</si>
  <si>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</si>
  <si>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</si>
  <si>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</si>
  <si>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</si>
  <si>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</si>
  <si>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</si>
  <si>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</si>
  <si>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</si>
  <si>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</si>
  <si>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</si>
  <si>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</si>
  <si>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</si>
  <si>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</si>
  <si>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</si>
  <si>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</si>
  <si>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</si>
  <si>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</si>
  <si>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</si>
  <si>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</si>
  <si>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</si>
  <si>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</si>
  <si>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</si>
  <si>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</si>
  <si>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</si>
  <si>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</si>
  <si>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</si>
  <si>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</si>
  <si>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</si>
  <si>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</si>
  <si>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</si>
  <si>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</si>
  <si>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</si>
  <si>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</si>
  <si>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</si>
  <si>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</si>
  <si>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</si>
  <si>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</si>
  <si>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</si>
  <si>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</si>
  <si>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</si>
  <si>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</si>
  <si>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</si>
  <si>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</si>
  <si>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</si>
  <si>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</si>
  <si>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</si>
  <si>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</si>
  <si>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</si>
  <si>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</si>
  <si>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</si>
  <si>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</si>
  <si>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</si>
  <si>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</si>
  <si>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</si>
  <si>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</si>
  <si>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</si>
  <si>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</si>
  <si>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</si>
  <si>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</si>
  <si>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</si>
  <si>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</si>
  <si>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</si>
  <si>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</si>
  <si>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</si>
  <si>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</si>
  <si>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</si>
  <si>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</si>
  <si>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</si>
  <si>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</si>
  <si>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</si>
  <si>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</si>
  <si>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</si>
  <si>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</si>
  <si>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</si>
  <si>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</si>
  <si>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</si>
  <si>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</si>
  <si>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</si>
  <si>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</si>
  <si>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</si>
  <si>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</si>
  <si>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</si>
  <si>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</si>
  <si>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</si>
  <si>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</si>
  <si>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</si>
  <si>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</si>
  <si>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</si>
  <si>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</si>
  <si>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</si>
  <si>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</si>
  <si>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</si>
  <si>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</si>
  <si>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</si>
  <si>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</si>
  <si>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</si>
  <si>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</si>
  <si>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</si>
  <si>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</si>
  <si>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</si>
  <si>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</si>
  <si>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</si>
  <si>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</si>
  <si>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</si>
  <si>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</si>
  <si>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</si>
  <si>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</si>
  <si>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</si>
  <si>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</si>
  <si>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</si>
  <si>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</si>
  <si>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</si>
  <si>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</si>
  <si>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</si>
  <si>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</si>
  <si>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</si>
  <si>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</si>
  <si>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</si>
  <si>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</si>
  <si>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</si>
  <si>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</si>
  <si>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</si>
  <si>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</si>
  <si>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</si>
  <si>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</si>
  <si>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</si>
  <si>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</si>
  <si>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</si>
  <si>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</si>
  <si>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</si>
  <si>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</si>
  <si>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</si>
  <si>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</si>
  <si>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</si>
  <si>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</si>
  <si>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</si>
  <si>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</si>
  <si>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</si>
  <si>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</si>
  <si>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</si>
  <si>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</si>
  <si>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</si>
  <si>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</si>
  <si>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</si>
  <si>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</si>
  <si>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</si>
  <si>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</si>
  <si>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</si>
  <si>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</si>
  <si>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</si>
  <si>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</si>
  <si>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</si>
  <si>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</si>
  <si>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</si>
  <si>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</si>
  <si>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</si>
  <si>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</si>
  <si>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</si>
  <si>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</si>
  <si>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</si>
  <si>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</si>
  <si>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</si>
  <si>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</si>
  <si>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</si>
  <si>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</si>
  <si>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</si>
  <si>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</si>
  <si>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</si>
  <si>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</si>
  <si>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</si>
  <si>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</si>
  <si>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</si>
  <si>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</si>
  <si>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</si>
  <si>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</si>
  <si>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</si>
  <si>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</si>
  <si>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</si>
  <si>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</si>
  <si>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</si>
  <si>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</si>
  <si>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</si>
  <si>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</si>
  <si>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</si>
  <si>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</si>
  <si>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</si>
  <si>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</si>
  <si>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</si>
  <si>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</si>
  <si>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</si>
  <si>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</si>
  <si>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</si>
  <si>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</si>
  <si>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</si>
  <si>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</si>
  <si>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</si>
  <si>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</si>
  <si>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</si>
  <si>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</si>
  <si>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</si>
  <si>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</si>
  <si>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</si>
  <si>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</si>
  <si>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</si>
  <si>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</si>
  <si>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</si>
  <si>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</si>
  <si>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</si>
  <si>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</si>
  <si>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</si>
  <si>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</si>
  <si>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</si>
  <si>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</si>
  <si>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</si>
  <si>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</si>
  <si>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</si>
  <si>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</si>
  <si>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</si>
  <si>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</si>
  <si>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</si>
  <si>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</si>
  <si>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</si>
  <si>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</si>
  <si>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</si>
  <si>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</si>
  <si>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</si>
  <si>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</si>
  <si>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</si>
  <si>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</si>
  <si>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</si>
  <si>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</si>
  <si>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</si>
  <si>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</si>
  <si>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</si>
  <si>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</si>
  <si>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</si>
  <si>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</si>
  <si>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</si>
  <si>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</si>
  <si>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</si>
  <si>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</si>
  <si>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</si>
  <si>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</si>
  <si>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</si>
  <si>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</si>
  <si>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</si>
  <si>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</si>
  <si>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</si>
  <si>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</si>
  <si>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</si>
  <si>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</si>
  <si>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</si>
  <si>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</si>
  <si>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</si>
  <si>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</si>
  <si>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</si>
  <si>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</si>
  <si>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</si>
  <si>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</si>
  <si>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</si>
  <si>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Shewman, Maynard &amp; Nancy</t>
  </si>
  <si>
    <t>Section:  D   Lot: 472 Graves: 5 - 6</t>
  </si>
  <si>
    <t>09/09/2024</t>
  </si>
  <si>
    <t>09/13/2024</t>
  </si>
  <si>
    <t>Seleski, Walter</t>
  </si>
  <si>
    <t>Grave Opening: F9 #7</t>
  </si>
  <si>
    <t>09/23/2024</t>
  </si>
  <si>
    <t>Morthorst, Ronald</t>
  </si>
  <si>
    <t>GO: K19 #1, Ronald Morthorst, Sr.</t>
  </si>
  <si>
    <t>09/15/2024</t>
  </si>
  <si>
    <t>09/17/2024</t>
  </si>
  <si>
    <t>09/20/2024</t>
  </si>
  <si>
    <t>Klaver, Tammy and Robert</t>
  </si>
  <si>
    <t>Section: D  Lot:  419 Grave: 2</t>
  </si>
  <si>
    <t>09/25/2024</t>
  </si>
  <si>
    <t>Perkins, Allyson</t>
  </si>
  <si>
    <t>Section:   K  Lot:  24 Grave: 7</t>
  </si>
  <si>
    <t>Perkins, Mark and Vicki</t>
  </si>
  <si>
    <t>CRE GO: Vicki Perkins K24 #7</t>
  </si>
  <si>
    <t>GO: Marks Perkins K24 #7</t>
  </si>
  <si>
    <t>10/01/2024</t>
  </si>
  <si>
    <t>10/22/2024</t>
  </si>
  <si>
    <t>Bixby, Janet:Bixby, Janet</t>
  </si>
  <si>
    <t>Cremation Opening: K12 #15</t>
  </si>
  <si>
    <t>Cremation Opening: K12 #17</t>
  </si>
  <si>
    <t>11/11/2024</t>
  </si>
  <si>
    <t>Wixom, John</t>
  </si>
  <si>
    <t>Cre: John Wixom, D444 #5</t>
  </si>
  <si>
    <t>11/12/2024</t>
  </si>
  <si>
    <t>Heffernan, Marilyn</t>
  </si>
  <si>
    <t>10/16/2024</t>
  </si>
  <si>
    <t>Kouadio, Theresa</t>
  </si>
  <si>
    <t>Grave Opening: Thomas Coley D458 #6</t>
  </si>
  <si>
    <t>Upshaw, Eugene</t>
  </si>
  <si>
    <t>GO: F166 #6, Eugene Upshaw Jr.</t>
  </si>
  <si>
    <t>Cre: F24 #3 for Marilyn Heffernan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</si>
</sst>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workbookViewId="0">
      <selection activeCell="H6" sqref="H6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8" t="s">
        <v>79</v>
      </c>
      <c r="B1" s="188"/>
      <c r="C1" s="188"/>
      <c r="D1" s="188"/>
      <c r="E1" s="188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Interments!L131</f>
        <v>3</v>
      </c>
      <c r="D4" s="121">
        <f>Interments!M131</f>
        <v>4</v>
      </c>
      <c r="E4" s="122">
        <f>Interments!N131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Interments!L132</f>
        <v>5</v>
      </c>
      <c r="D5" s="121">
        <f>Interments!M132</f>
        <v>8</v>
      </c>
      <c r="E5" s="122">
        <f>Interments!N132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>
        <v>45566</v>
      </c>
      <c r="C6" s="3">
        <f>Interments!L133</f>
        <v>11</v>
      </c>
      <c r="D6" s="121">
        <f>Interments!M133</f>
        <v>3</v>
      </c>
      <c r="E6" s="122">
        <f>Interments!N133</f>
        <v>490</v>
      </c>
      <c r="F6" s="126">
        <v>490</v>
      </c>
    </row>
    <row r="7" spans="1:12" x14ac:dyDescent="0.25">
      <c r="A7" s="3" t="s">
        <v>4</v>
      </c>
      <c r="B7" s="120"/>
      <c r="C7" s="3">
        <f>Interments!L134</f>
        <v>6</v>
      </c>
      <c r="D7" s="121">
        <f>Interments!M134</f>
        <v>3</v>
      </c>
      <c r="E7" s="122">
        <f>Interments!N134</f>
        <v>315</v>
      </c>
      <c r="F7" s="126"/>
    </row>
    <row r="8" spans="1:12" x14ac:dyDescent="0.25">
      <c r="A8" s="3" t="s">
        <v>5</v>
      </c>
      <c r="B8" s="120"/>
      <c r="C8" s="3">
        <f>Interments!L135</f>
        <v>0</v>
      </c>
      <c r="D8" s="121">
        <f>Interments!M135</f>
        <v>0</v>
      </c>
      <c r="E8" s="122">
        <f>Interments!N135</f>
        <v>0</v>
      </c>
      <c r="F8" s="126"/>
    </row>
    <row r="9" spans="1:12" x14ac:dyDescent="0.25">
      <c r="A9" s="3" t="s">
        <v>44</v>
      </c>
      <c r="B9" s="120"/>
      <c r="C9" s="3">
        <f>Interments!L136</f>
        <v>25</v>
      </c>
      <c r="D9" s="121">
        <f>Interments!M136</f>
        <v>18</v>
      </c>
      <c r="E9" s="131">
        <f>Interments!N136</f>
        <v>1505</v>
      </c>
      <c r="F9" s="133">
        <f>SUM(F4:F8)</f>
        <v>1190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>
        <v>45566</v>
      </c>
      <c r="C16" s="122">
        <f>'Grave Sales'!K166</f>
        <v>9100</v>
      </c>
      <c r="D16" s="122">
        <f>'Grave Sales'!L166</f>
        <v>910</v>
      </c>
      <c r="E16" s="125">
        <v>910</v>
      </c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46750</v>
      </c>
      <c r="D19" s="131">
        <f>'Grave Sales'!L169</f>
        <v>4675</v>
      </c>
      <c r="E19" s="132">
        <f>SUM(E14:E18)</f>
        <v>4675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abSelected="1" topLeftCell="B1" zoomScale="90" zoomScaleNormal="90" workbookViewId="0">
      <pane ySplit="1" topLeftCell="A2" activePane="bottomLeft" state="frozen"/>
      <selection activeCell="D1" sqref="D1"/>
      <selection pane="bottomLeft" activeCell="A16" sqref="A16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89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87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SUM(H36:H53)</f>
        <v>7200</v>
      </c>
      <c r="L35" s="4"/>
      <c r="M35" s="4">
        <f>SUM(L36:L53)</f>
        <v>11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6" t="str">
        <f t="shared" ref="L36:L53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240</v>
      </c>
      <c r="D40" s="7">
        <v>2215</v>
      </c>
      <c r="E40" s="6" t="s">
        <v>241</v>
      </c>
      <c r="F40" t="s">
        <v>242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240</v>
      </c>
      <c r="D41" s="7">
        <v>2216</v>
      </c>
      <c r="E41" s="6" t="s">
        <v>243</v>
      </c>
      <c r="F41" t="s">
        <v>244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245</v>
      </c>
      <c r="D42" s="7">
        <v>2218</v>
      </c>
      <c r="E42" s="6" t="s">
        <v>246</v>
      </c>
      <c r="F42" t="s">
        <v>247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248</v>
      </c>
      <c r="D43" s="7">
        <v>2220</v>
      </c>
      <c r="E43" s="6" t="s">
        <v>249</v>
      </c>
      <c r="F43" t="s">
        <v>250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251</v>
      </c>
      <c r="D44" s="7">
        <v>2222</v>
      </c>
      <c r="E44" s="6" t="s">
        <v>252</v>
      </c>
      <c r="F44" t="s">
        <v>253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270</v>
      </c>
      <c r="D45" s="7">
        <v>2226</v>
      </c>
      <c r="E45" s="6" t="s">
        <v>268</v>
      </c>
      <c r="F45" t="s">
        <v>271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C46" t="s">
        <v>272</v>
      </c>
      <c r="D46" s="7">
        <v>2227</v>
      </c>
      <c r="E46" s="6" t="s">
        <v>273</v>
      </c>
      <c r="F46" t="s">
        <v>274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66</v>
      </c>
      <c r="C47" t="s">
        <v>275</v>
      </c>
      <c r="D47" s="7">
        <v>2228</v>
      </c>
      <c r="E47" s="6" t="s">
        <v>276</v>
      </c>
      <c r="F47" t="s">
        <v>277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66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H53" s="161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1"/>
      <c r="D54" s="78"/>
      <c r="E54" s="12"/>
      <c r="F54" s="135" t="s">
        <v>158</v>
      </c>
      <c r="G54" s="78"/>
      <c r="H54" s="178"/>
      <c r="I54" s="11"/>
      <c r="J54" s="11"/>
      <c r="K54" s="70">
        <f>SUM(H55:H67)</f>
        <v>3600</v>
      </c>
      <c r="L54" s="35"/>
      <c r="M54" s="35">
        <f>SUM(L55:L67)</f>
        <v>6</v>
      </c>
      <c r="N54" s="35" t="s">
        <v>4</v>
      </c>
    </row>
    <row r="55" spans="1:14" x14ac:dyDescent="0.25">
      <c r="A55" s="2" t="s">
        <v>16</v>
      </c>
      <c r="B55" t="s">
        <v>66</v>
      </c>
      <c r="C55" s="6">
        <v>45566</v>
      </c>
      <c r="D55" s="7">
        <v>2240</v>
      </c>
      <c r="E55" s="6" t="s">
        <v>295</v>
      </c>
      <c r="F55" t="s">
        <v>296</v>
      </c>
      <c r="G55" s="7">
        <v>-1</v>
      </c>
      <c r="H55" s="161">
        <v>600</v>
      </c>
      <c r="L55" s="16">
        <f>IF(G56=-1,1,"")</f>
        <v>1</v>
      </c>
      <c r="M55" s="16"/>
      <c r="N55" s="16"/>
    </row>
    <row r="56" spans="1:14" x14ac:dyDescent="0.25">
      <c r="A56" s="2" t="s">
        <v>16</v>
      </c>
      <c r="B56" t="s">
        <v>66</v>
      </c>
      <c r="C56" s="6">
        <v>45583</v>
      </c>
      <c r="D56" s="7">
        <v>2212</v>
      </c>
      <c r="E56" s="6" t="s">
        <v>238</v>
      </c>
      <c r="F56" t="s">
        <v>239</v>
      </c>
      <c r="G56" s="7">
        <v>-1</v>
      </c>
      <c r="H56" s="161">
        <v>600</v>
      </c>
      <c r="L56" s="16">
        <f>IF(G55=-1,1,"")</f>
        <v>1</v>
      </c>
      <c r="M56" s="16"/>
      <c r="N56" s="16"/>
    </row>
    <row r="57" spans="1:14" x14ac:dyDescent="0.25">
      <c r="A57" s="2" t="s">
        <v>16</v>
      </c>
      <c r="B57" t="s">
        <v>66</v>
      </c>
      <c r="C57" t="s">
        <v>299</v>
      </c>
      <c r="D57" s="7">
        <v>2248</v>
      </c>
      <c r="E57" s="6" t="s">
        <v>300</v>
      </c>
      <c r="F57" t="s">
        <v>301</v>
      </c>
      <c r="G57" s="7">
        <v>-1</v>
      </c>
      <c r="H57" s="161">
        <v>600</v>
      </c>
      <c r="L57" s="16">
        <f t="shared" ref="L57:L67" si="3">IF(G57=-1,1,"")</f>
        <v>1</v>
      </c>
      <c r="M57" s="16"/>
      <c r="N57" s="16"/>
    </row>
    <row r="58" spans="1:14" x14ac:dyDescent="0.25">
      <c r="A58" s="2" t="s">
        <v>16</v>
      </c>
      <c r="B58" t="s">
        <v>66</v>
      </c>
      <c r="C58" t="s">
        <v>299</v>
      </c>
      <c r="D58" s="7">
        <v>2248</v>
      </c>
      <c r="E58" s="6" t="s">
        <v>300</v>
      </c>
      <c r="F58" t="s">
        <v>302</v>
      </c>
      <c r="G58" s="7">
        <v>-1</v>
      </c>
      <c r="H58" s="161">
        <v>600</v>
      </c>
      <c r="L58" s="16">
        <f t="shared" si="3"/>
        <v>1</v>
      </c>
      <c r="M58" s="16"/>
      <c r="N58" s="16"/>
    </row>
    <row r="59" spans="1:14" x14ac:dyDescent="0.25">
      <c r="A59" s="2" t="s">
        <v>16</v>
      </c>
      <c r="B59" t="s">
        <v>66</v>
      </c>
      <c r="C59" t="s">
        <v>303</v>
      </c>
      <c r="D59" s="7">
        <v>2349</v>
      </c>
      <c r="E59" s="6" t="s">
        <v>304</v>
      </c>
      <c r="F59" t="s">
        <v>305</v>
      </c>
      <c r="G59" s="7">
        <v>-1</v>
      </c>
      <c r="H59" s="161">
        <v>600</v>
      </c>
      <c r="L59" s="16">
        <f t="shared" si="3"/>
        <v>1</v>
      </c>
      <c r="M59" s="16"/>
      <c r="N59" s="16"/>
    </row>
    <row r="60" spans="1:14" x14ac:dyDescent="0.25">
      <c r="A60" s="2" t="s">
        <v>16</v>
      </c>
      <c r="B60" t="s">
        <v>66</v>
      </c>
      <c r="C60" t="s">
        <v>306</v>
      </c>
      <c r="D60" s="7">
        <v>2350</v>
      </c>
      <c r="E60" s="6" t="s">
        <v>307</v>
      </c>
      <c r="F60" t="s">
        <v>313</v>
      </c>
      <c r="G60" s="7">
        <v>-1</v>
      </c>
      <c r="H60" s="161">
        <v>600</v>
      </c>
      <c r="L60" s="16">
        <f t="shared" si="3"/>
        <v>1</v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9"/>
      <c r="I68" s="13"/>
      <c r="J68" s="13"/>
      <c r="K68" s="71">
        <f>ABS(K2+K10+K35+K54)</f>
        <v>15600</v>
      </c>
      <c r="L68" s="22" t="s">
        <v>16</v>
      </c>
      <c r="M68" s="22">
        <f>SUM(M2:M67)</f>
        <v>25</v>
      </c>
      <c r="N68" s="22" t="s">
        <v>27</v>
      </c>
    </row>
    <row r="69" spans="1:14" x14ac:dyDescent="0.25">
      <c r="H69" s="161"/>
    </row>
    <row r="70" spans="1:14" x14ac:dyDescent="0.25">
      <c r="H70" s="161"/>
      <c r="L70" s="2"/>
      <c r="M70" s="2"/>
      <c r="N70" s="2"/>
    </row>
    <row r="71" spans="1:14" x14ac:dyDescent="0.25">
      <c r="H71" s="161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80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81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155</v>
      </c>
      <c r="G74" s="80"/>
      <c r="H74" s="182"/>
      <c r="I74" s="24"/>
      <c r="J74" s="24"/>
      <c r="K74" s="73">
        <f>SUM(H75:H85)</f>
        <v>3200</v>
      </c>
      <c r="L74" s="28" t="s">
        <v>13</v>
      </c>
      <c r="M74" s="28">
        <f>SUM(L75:L85)</f>
        <v>4</v>
      </c>
      <c r="N74" s="28" t="s">
        <v>1</v>
      </c>
    </row>
    <row r="75" spans="1:14" x14ac:dyDescent="0.25">
      <c r="A75" s="2" t="s">
        <v>17</v>
      </c>
      <c r="B75" t="s">
        <v>65</v>
      </c>
      <c r="C75" t="s">
        <v>110</v>
      </c>
      <c r="D75" s="7">
        <v>2136</v>
      </c>
      <c r="E75" t="s">
        <v>111</v>
      </c>
      <c r="F75" t="s">
        <v>198</v>
      </c>
      <c r="G75" s="7">
        <v>-1</v>
      </c>
      <c r="H75" s="164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65</v>
      </c>
      <c r="C76" t="s">
        <v>112</v>
      </c>
      <c r="D76" s="7">
        <v>2137</v>
      </c>
      <c r="E76" t="s">
        <v>92</v>
      </c>
      <c r="F76" t="s">
        <v>113</v>
      </c>
      <c r="G76" s="7">
        <v>-1</v>
      </c>
      <c r="H76" s="164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178</v>
      </c>
      <c r="D77" s="7">
        <v>2148</v>
      </c>
      <c r="E77" t="s">
        <v>179</v>
      </c>
      <c r="F77" t="s">
        <v>180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117</v>
      </c>
      <c r="D78" s="7">
        <v>2149</v>
      </c>
      <c r="E78" t="s">
        <v>119</v>
      </c>
      <c r="F78" t="s">
        <v>197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E79"/>
      <c r="H79" s="164"/>
      <c r="I79" s="36"/>
      <c r="J79" s="36"/>
      <c r="K79" s="74"/>
      <c r="L79" s="16" t="str">
        <f t="shared" si="4"/>
        <v/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H81" s="161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C83" s="36"/>
      <c r="D83" s="81"/>
      <c r="E83" s="37"/>
      <c r="F83" s="36"/>
      <c r="G83" s="81"/>
      <c r="H83" s="183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4"/>
      <c r="E86" s="145"/>
      <c r="F86" s="89" t="s">
        <v>156</v>
      </c>
      <c r="G86" s="144"/>
      <c r="H86" s="175"/>
      <c r="I86" s="88"/>
      <c r="J86" s="88"/>
      <c r="K86" s="146">
        <f>SUM(H87:H98)</f>
        <v>6400</v>
      </c>
      <c r="L86" s="148"/>
      <c r="M86" s="148">
        <f>SUM(L87:L98)</f>
        <v>8</v>
      </c>
      <c r="N86" s="148" t="s">
        <v>2</v>
      </c>
    </row>
    <row r="87" spans="1:14" x14ac:dyDescent="0.25">
      <c r="A87" s="2" t="s">
        <v>17</v>
      </c>
      <c r="B87" t="s">
        <v>65</v>
      </c>
      <c r="C87" t="s">
        <v>181</v>
      </c>
      <c r="D87" s="7">
        <v>2156</v>
      </c>
      <c r="E87" t="s">
        <v>182</v>
      </c>
      <c r="F87" t="s">
        <v>183</v>
      </c>
      <c r="G87" s="7">
        <v>-1</v>
      </c>
      <c r="H87" s="164">
        <v>800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65</v>
      </c>
      <c r="C88" t="s">
        <v>184</v>
      </c>
      <c r="D88" s="7">
        <v>2163</v>
      </c>
      <c r="E88" t="s">
        <v>185</v>
      </c>
      <c r="F88" t="s">
        <v>186</v>
      </c>
      <c r="G88" s="7">
        <v>-1</v>
      </c>
      <c r="H88" s="164">
        <v>800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187</v>
      </c>
      <c r="D89" s="7">
        <v>2165</v>
      </c>
      <c r="E89" t="s">
        <v>188</v>
      </c>
      <c r="F89" t="s">
        <v>189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133</v>
      </c>
      <c r="D90" s="7">
        <v>2166</v>
      </c>
      <c r="E90" t="s">
        <v>190</v>
      </c>
      <c r="F90" t="s">
        <v>191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2168</v>
      </c>
      <c r="E91" t="s">
        <v>192</v>
      </c>
      <c r="F91" t="s">
        <v>196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s="36" t="s">
        <v>193</v>
      </c>
      <c r="D92" s="81">
        <v>2176</v>
      </c>
      <c r="E92" s="37" t="s">
        <v>194</v>
      </c>
      <c r="F92" s="36" t="s">
        <v>195</v>
      </c>
      <c r="G92" s="81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150</v>
      </c>
      <c r="D93" s="81">
        <v>2180</v>
      </c>
      <c r="E93" s="37" t="s">
        <v>218</v>
      </c>
      <c r="F93" s="36" t="s">
        <v>219</v>
      </c>
      <c r="G93" s="81">
        <v>-1</v>
      </c>
      <c r="H93" s="183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220</v>
      </c>
      <c r="D94" s="81">
        <v>2189</v>
      </c>
      <c r="E94" s="37" t="s">
        <v>221</v>
      </c>
      <c r="F94" s="36" t="s">
        <v>222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/>
      <c r="D95" s="81"/>
      <c r="E95" s="37"/>
      <c r="F95" s="36"/>
      <c r="G95" s="81"/>
      <c r="H95" s="183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4" t="s">
        <v>157</v>
      </c>
      <c r="G99" s="77"/>
      <c r="H99" s="177"/>
      <c r="I99" s="8"/>
      <c r="J99" s="8"/>
      <c r="K99" s="69">
        <f>SUM(H100:H108)</f>
        <v>2400</v>
      </c>
      <c r="L99" s="4"/>
      <c r="M99" s="4">
        <f>SUM(L100:L108)</f>
        <v>3</v>
      </c>
      <c r="N99" s="4" t="s">
        <v>3</v>
      </c>
    </row>
    <row r="100" spans="1:14" x14ac:dyDescent="0.25">
      <c r="A100" s="2" t="s">
        <v>17</v>
      </c>
      <c r="B100" t="s">
        <v>65</v>
      </c>
      <c r="C100" s="36" t="s">
        <v>254</v>
      </c>
      <c r="D100" s="81">
        <v>2223</v>
      </c>
      <c r="E100" s="37" t="s">
        <v>255</v>
      </c>
      <c r="F100" s="36" t="s">
        <v>256</v>
      </c>
      <c r="G100" s="81">
        <v>-1</v>
      </c>
      <c r="H100" s="183">
        <v>800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65</v>
      </c>
      <c r="C101" s="36" t="s">
        <v>281</v>
      </c>
      <c r="D101" s="81">
        <v>2233</v>
      </c>
      <c r="E101" s="37" t="s">
        <v>282</v>
      </c>
      <c r="F101" s="36" t="s">
        <v>283</v>
      </c>
      <c r="G101" s="81">
        <v>-1</v>
      </c>
      <c r="H101" s="183">
        <v>800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 t="s">
        <v>284</v>
      </c>
      <c r="D102" s="81">
        <v>2236</v>
      </c>
      <c r="E102" s="37" t="s">
        <v>285</v>
      </c>
      <c r="F102" s="36" t="s">
        <v>286</v>
      </c>
      <c r="G102" s="81">
        <v>-1</v>
      </c>
      <c r="H102" s="183">
        <v>800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5" t="s">
        <v>158</v>
      </c>
      <c r="G109" s="78"/>
      <c r="H109" s="178"/>
      <c r="I109" s="11"/>
      <c r="J109" s="11"/>
      <c r="K109" s="70">
        <f>SUM(H110:H120)</f>
        <v>2400</v>
      </c>
      <c r="L109" s="35"/>
      <c r="M109" s="35">
        <f>SUM(L110:L120)</f>
        <v>3</v>
      </c>
      <c r="N109" s="35" t="s">
        <v>4</v>
      </c>
    </row>
    <row r="110" spans="1:14" x14ac:dyDescent="0.25">
      <c r="A110" s="2" t="s">
        <v>17</v>
      </c>
      <c r="B110" s="36" t="s">
        <v>65</v>
      </c>
      <c r="C110" s="36" t="s">
        <v>298</v>
      </c>
      <c r="D110" s="81">
        <v>2240</v>
      </c>
      <c r="E110" s="37" t="s">
        <v>295</v>
      </c>
      <c r="F110" s="36" t="s">
        <v>297</v>
      </c>
      <c r="G110" s="81">
        <v>-1</v>
      </c>
      <c r="H110" s="183">
        <v>800</v>
      </c>
      <c r="I110" s="36"/>
      <c r="J110" s="36"/>
      <c r="K110" s="74"/>
      <c r="L110" s="16">
        <f t="shared" ref="L110:L120" si="7">IF(G110=-1,1,"")</f>
        <v>1</v>
      </c>
      <c r="M110" s="16"/>
      <c r="N110" s="16"/>
    </row>
    <row r="111" spans="1:14" x14ac:dyDescent="0.25">
      <c r="A111" s="2" t="s">
        <v>17</v>
      </c>
      <c r="B111" s="36" t="s">
        <v>65</v>
      </c>
      <c r="C111" s="36" t="s">
        <v>308</v>
      </c>
      <c r="D111" s="81">
        <v>2245</v>
      </c>
      <c r="E111" s="37" t="s">
        <v>309</v>
      </c>
      <c r="F111" s="36" t="s">
        <v>310</v>
      </c>
      <c r="G111" s="81">
        <v>-1</v>
      </c>
      <c r="H111" s="183">
        <v>800</v>
      </c>
      <c r="I111" s="36"/>
      <c r="J111" s="36"/>
      <c r="K111" s="74"/>
      <c r="L111" s="16">
        <f t="shared" si="7"/>
        <v>1</v>
      </c>
      <c r="M111" s="16"/>
      <c r="N111" s="16"/>
    </row>
    <row r="112" spans="1:14" x14ac:dyDescent="0.25">
      <c r="A112" s="2" t="s">
        <v>17</v>
      </c>
      <c r="B112" s="36" t="s">
        <v>65</v>
      </c>
      <c r="C112" s="36" t="s">
        <v>306</v>
      </c>
      <c r="D112" s="81">
        <v>2351</v>
      </c>
      <c r="E112" s="37" t="s">
        <v>311</v>
      </c>
      <c r="F112" s="36" t="s">
        <v>312</v>
      </c>
      <c r="G112" s="81">
        <v>-1</v>
      </c>
      <c r="H112" s="183">
        <v>800</v>
      </c>
      <c r="I112" s="36"/>
      <c r="J112" s="36"/>
      <c r="K112" s="74"/>
      <c r="L112" s="16">
        <f t="shared" si="7"/>
        <v>1</v>
      </c>
      <c r="M112" s="16"/>
      <c r="N112" s="16"/>
    </row>
    <row r="113" spans="1:14" x14ac:dyDescent="0.25">
      <c r="A113" s="2" t="s">
        <v>17</v>
      </c>
      <c r="B113" t="s">
        <v>65</v>
      </c>
      <c r="H113" s="161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61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84"/>
      <c r="I121" s="34"/>
      <c r="J121" s="34"/>
      <c r="K121" s="71">
        <f>ABS(K74+K86+K99+K109)</f>
        <v>14400</v>
      </c>
      <c r="L121" s="22" t="s">
        <v>17</v>
      </c>
      <c r="M121" s="22">
        <f>SUM(M74:M120)</f>
        <v>18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15600</v>
      </c>
      <c r="L126" s="19" t="s">
        <v>16</v>
      </c>
      <c r="M126" s="19">
        <f>M68</f>
        <v>25</v>
      </c>
      <c r="N126" s="19"/>
    </row>
    <row r="127" spans="1:14" ht="18.75" x14ac:dyDescent="0.3">
      <c r="K127" s="75">
        <f>K121</f>
        <v>14400</v>
      </c>
      <c r="L127" s="19" t="s">
        <v>17</v>
      </c>
      <c r="M127" s="19">
        <f>M121</f>
        <v>18</v>
      </c>
      <c r="N127" s="19"/>
    </row>
    <row r="128" spans="1:14" ht="18.75" x14ac:dyDescent="0.3">
      <c r="F128" s="18" t="s">
        <v>20</v>
      </c>
      <c r="K128" s="76">
        <f>SUM(K126:K127)</f>
        <v>30000</v>
      </c>
      <c r="L128" s="18" t="s">
        <v>21</v>
      </c>
      <c r="M128" s="18">
        <f>SUM(M126:M127)</f>
        <v>43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41" t="s">
        <v>43</v>
      </c>
      <c r="G131" s="142"/>
      <c r="J131" s="16" t="s">
        <v>1</v>
      </c>
      <c r="K131" s="82">
        <v>45438</v>
      </c>
      <c r="L131" s="16">
        <f>M2</f>
        <v>3</v>
      </c>
      <c r="M131" s="44">
        <f>M74</f>
        <v>4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45475</v>
      </c>
      <c r="L132" s="16">
        <f>M10</f>
        <v>5</v>
      </c>
      <c r="M132" s="44">
        <f>M86</f>
        <v>8</v>
      </c>
      <c r="N132" s="38">
        <f t="shared" ref="N132:N135" si="8">(L132+M132)*35</f>
        <v>455</v>
      </c>
    </row>
    <row r="133" spans="5:14" ht="15.75" thickBot="1" x14ac:dyDescent="0.3">
      <c r="F133" s="136" t="s">
        <v>76</v>
      </c>
      <c r="G133" s="149" t="s">
        <v>164</v>
      </c>
      <c r="J133" s="3" t="s">
        <v>3</v>
      </c>
      <c r="K133" s="82">
        <v>45566</v>
      </c>
      <c r="L133" s="16">
        <f>M35</f>
        <v>11</v>
      </c>
      <c r="M133" s="44">
        <f>M99</f>
        <v>3</v>
      </c>
      <c r="N133" s="38">
        <f t="shared" si="8"/>
        <v>490</v>
      </c>
    </row>
    <row r="134" spans="5:14" x14ac:dyDescent="0.25">
      <c r="F134" t="s">
        <v>70</v>
      </c>
      <c r="J134" s="3" t="s">
        <v>4</v>
      </c>
      <c r="K134" s="82"/>
      <c r="L134" s="16">
        <f>M54</f>
        <v>6</v>
      </c>
      <c r="M134" s="44">
        <f>M109</f>
        <v>3</v>
      </c>
      <c r="N134" s="38">
        <f t="shared" si="8"/>
        <v>315</v>
      </c>
    </row>
    <row r="135" spans="5:14" x14ac:dyDescent="0.25">
      <c r="F135" s="111" t="s">
        <v>223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65" t="s">
        <v>175</v>
      </c>
      <c r="F136" t="s">
        <v>173</v>
      </c>
      <c r="J136" s="39" t="s">
        <v>39</v>
      </c>
      <c r="K136" s="55"/>
      <c r="L136" s="39">
        <f>SUM(L131:L135)</f>
        <v>25</v>
      </c>
      <c r="M136" s="45">
        <f>SUM(M131:M135)</f>
        <v>18</v>
      </c>
      <c r="N136" s="40">
        <f>SUM(N131:N135)</f>
        <v>1505</v>
      </c>
    </row>
    <row r="137" spans="5:14" x14ac:dyDescent="0.25">
      <c r="F137" t="s">
        <v>174</v>
      </c>
    </row>
    <row r="138" spans="5:14" x14ac:dyDescent="0.25">
      <c r="F138" s="150" t="s">
        <v>176</v>
      </c>
      <c r="G138" s="149"/>
      <c r="L138" s="128">
        <f>L136+M136</f>
        <v>43</v>
      </c>
    </row>
    <row r="139" spans="5:14" x14ac:dyDescent="0.25">
      <c r="F139" s="150" t="s">
        <v>177</v>
      </c>
      <c r="G139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topLeftCell="C1" zoomScale="90" zoomScaleNormal="90" workbookViewId="0">
      <pane ySplit="1" topLeftCell="A143" activePane="bottomLeft" state="frozen"/>
      <selection pane="bottomLeft" activeCell="K166" sqref="K166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9100</v>
      </c>
    </row>
    <row r="65" spans="1:12" x14ac:dyDescent="0.25">
      <c r="A65" t="s">
        <v>57</v>
      </c>
      <c r="B65" s="7" t="s">
        <v>257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258</v>
      </c>
      <c r="C66" t="s">
        <v>67</v>
      </c>
      <c r="D66" s="112">
        <v>2210</v>
      </c>
      <c r="E66" s="6" t="s">
        <v>259</v>
      </c>
      <c r="F66" t="s">
        <v>260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258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261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262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263</v>
      </c>
      <c r="C70" t="s">
        <v>67</v>
      </c>
      <c r="D70" s="112">
        <v>2221</v>
      </c>
      <c r="E70" s="6" t="s">
        <v>264</v>
      </c>
      <c r="F70" t="s">
        <v>265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266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267</v>
      </c>
      <c r="C72" t="s">
        <v>67</v>
      </c>
      <c r="D72" s="112">
        <v>2224</v>
      </c>
      <c r="E72" s="6" t="s">
        <v>268</v>
      </c>
      <c r="F72" t="s">
        <v>269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B73" s="83">
        <v>45547</v>
      </c>
      <c r="C73" t="s">
        <v>67</v>
      </c>
      <c r="D73" s="112">
        <v>2231</v>
      </c>
      <c r="E73" s="6" t="s">
        <v>278</v>
      </c>
      <c r="F73" t="s">
        <v>279</v>
      </c>
      <c r="G73" t="s">
        <v>68</v>
      </c>
      <c r="H73" s="155">
        <v>2400</v>
      </c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B74" s="7" t="s">
        <v>280</v>
      </c>
      <c r="C74" t="s">
        <v>67</v>
      </c>
      <c r="D74" s="112">
        <v>2105</v>
      </c>
      <c r="E74" s="6" t="s">
        <v>74</v>
      </c>
      <c r="F74" t="s">
        <v>78</v>
      </c>
      <c r="G74" t="s">
        <v>68</v>
      </c>
      <c r="H74" s="155">
        <v>166.67</v>
      </c>
      <c r="K74" s="101" t="str">
        <f t="shared" si="2"/>
        <v/>
      </c>
      <c r="L74" s="63" t="str">
        <f t="shared" si="3"/>
        <v/>
      </c>
    </row>
    <row r="75" spans="1:12" x14ac:dyDescent="0.25">
      <c r="A75" t="s">
        <v>57</v>
      </c>
      <c r="B75" s="7" t="s">
        <v>280</v>
      </c>
      <c r="C75" t="s">
        <v>67</v>
      </c>
      <c r="D75" s="112">
        <v>2105</v>
      </c>
      <c r="E75" s="6" t="s">
        <v>74</v>
      </c>
      <c r="F75" t="s">
        <v>75</v>
      </c>
      <c r="G75" t="s">
        <v>68</v>
      </c>
      <c r="H75" s="155">
        <v>333.33</v>
      </c>
      <c r="K75" s="101" t="str">
        <f t="shared" si="2"/>
        <v/>
      </c>
      <c r="L75" s="63" t="str">
        <f t="shared" si="3"/>
        <v/>
      </c>
    </row>
    <row r="76" spans="1:12" x14ac:dyDescent="0.25">
      <c r="A76" t="s">
        <v>57</v>
      </c>
      <c r="B76" s="7" t="s">
        <v>280</v>
      </c>
      <c r="C76" t="s">
        <v>67</v>
      </c>
      <c r="D76" s="112">
        <v>2174</v>
      </c>
      <c r="E76" s="6" t="s">
        <v>144</v>
      </c>
      <c r="F76" t="s">
        <v>145</v>
      </c>
      <c r="G76" t="s">
        <v>68</v>
      </c>
      <c r="H76" s="155">
        <v>300</v>
      </c>
      <c r="K76" s="101" t="str">
        <f t="shared" si="2"/>
        <v/>
      </c>
      <c r="L76" s="63" t="str">
        <f t="shared" si="3"/>
        <v/>
      </c>
    </row>
    <row r="77" spans="1:12" x14ac:dyDescent="0.25">
      <c r="A77" t="s">
        <v>57</v>
      </c>
      <c r="B77" s="7" t="s">
        <v>287</v>
      </c>
      <c r="C77" t="s">
        <v>67</v>
      </c>
      <c r="D77" s="112">
        <v>1972</v>
      </c>
      <c r="E77" s="6" t="s">
        <v>59</v>
      </c>
      <c r="F77" t="s">
        <v>60</v>
      </c>
      <c r="G77" t="s">
        <v>68</v>
      </c>
      <c r="H77" s="155">
        <v>150</v>
      </c>
      <c r="K77" s="101" t="str">
        <f t="shared" si="2"/>
        <v/>
      </c>
      <c r="L77" s="63" t="str">
        <f t="shared" si="3"/>
        <v/>
      </c>
    </row>
    <row r="78" spans="1:12" x14ac:dyDescent="0.25">
      <c r="A78" t="s">
        <v>57</v>
      </c>
      <c r="B78" s="7" t="s">
        <v>288</v>
      </c>
      <c r="C78" t="s">
        <v>67</v>
      </c>
      <c r="D78" s="112">
        <v>2088</v>
      </c>
      <c r="E78" s="6" t="s">
        <v>72</v>
      </c>
      <c r="F78" t="s">
        <v>73</v>
      </c>
      <c r="G78" t="s">
        <v>68</v>
      </c>
      <c r="H78" s="155">
        <v>100</v>
      </c>
      <c r="K78" s="101" t="str">
        <f t="shared" si="2"/>
        <v/>
      </c>
      <c r="L78" s="63" t="str">
        <f t="shared" si="3"/>
        <v/>
      </c>
    </row>
    <row r="79" spans="1:12" x14ac:dyDescent="0.25">
      <c r="A79" t="s">
        <v>57</v>
      </c>
      <c r="B79" s="7" t="s">
        <v>289</v>
      </c>
      <c r="C79" t="s">
        <v>67</v>
      </c>
      <c r="D79" s="112">
        <v>2235</v>
      </c>
      <c r="E79" s="6" t="s">
        <v>290</v>
      </c>
      <c r="F79" t="s">
        <v>291</v>
      </c>
      <c r="G79" t="s">
        <v>68</v>
      </c>
      <c r="H79" s="155">
        <v>400</v>
      </c>
      <c r="K79" s="101" t="str">
        <f t="shared" si="2"/>
        <v/>
      </c>
      <c r="L79" s="63" t="str">
        <f t="shared" si="3"/>
        <v/>
      </c>
    </row>
    <row r="80" spans="1:12" x14ac:dyDescent="0.25">
      <c r="A80" t="s">
        <v>57</v>
      </c>
      <c r="B80" s="7" t="s">
        <v>292</v>
      </c>
      <c r="C80" t="s">
        <v>67</v>
      </c>
      <c r="D80" s="112">
        <v>2234</v>
      </c>
      <c r="E80" s="6" t="s">
        <v>293</v>
      </c>
      <c r="F80" t="s">
        <v>294</v>
      </c>
      <c r="G80" t="s">
        <v>68</v>
      </c>
      <c r="H80" s="155">
        <v>1200</v>
      </c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46750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>
        <v>45566</v>
      </c>
      <c r="K166" s="103">
        <f>K64</f>
        <v>9100</v>
      </c>
      <c r="L166" s="61">
        <f t="shared" si="6"/>
        <v>910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46750</v>
      </c>
      <c r="L169" s="62">
        <f>SUM(L164:L168)</f>
        <v>4675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2024-11-22T19:03:22Z</cp:lastPrinted>
  <dcterms:created xsi:type="dcterms:W3CDTF">2021-11-13T13:54:27Z</dcterms:created>
  <dcterms:modified xsi:type="dcterms:W3CDTF">2024-11-30T14:14:32Z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