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A479CE11-DFAE-4056-B9F6-B3488A242A97}" xr6:coauthVersionLast="47" xr6:coauthVersionMax="47" xr10:uidLastSave="{00000000-0000-0000-0000-000000000000}"/>
  <bookViews>
    <workbookView xWindow="5805" yWindow="240" windowWidth="21705" windowHeight="15045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Sales'!$A$1:$L$170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3" l="1"/>
  <c r="K3" i="3"/>
  <c r="L3" i="3"/>
  <c r="K4" i="3"/>
  <c r="L4" i="3" s="1"/>
  <c r="K5" i="3"/>
  <c r="L5" i="3" s="1"/>
  <c r="K6" i="3"/>
  <c r="L6" i="3" s="1"/>
  <c r="K7" i="3"/>
  <c r="L7" i="3"/>
  <c r="K8" i="3"/>
  <c r="L8" i="3" s="1"/>
  <c r="K27" i="3"/>
  <c r="L27" i="3" s="1"/>
  <c r="K32" i="3"/>
  <c r="K57" i="3"/>
  <c r="L57" i="3" s="1"/>
  <c r="K61" i="3"/>
  <c r="L61" i="3"/>
  <c r="K64" i="3"/>
  <c r="K166" i="3" s="1"/>
  <c r="L166" i="3" s="1"/>
  <c r="K65" i="3"/>
  <c r="L65" i="3" s="1"/>
  <c r="K66" i="3"/>
  <c r="L66" i="3" s="1"/>
  <c r="K67" i="3"/>
  <c r="L67" i="3"/>
  <c r="K68" i="3"/>
  <c r="L68" i="3" s="1"/>
  <c r="K69" i="3"/>
  <c r="L69" i="3" s="1"/>
  <c r="K70" i="3"/>
  <c r="L70" i="3" s="1"/>
  <c r="K71" i="3"/>
  <c r="L71" i="3"/>
  <c r="K72" i="3"/>
  <c r="L72" i="3" s="1"/>
  <c r="K73" i="3"/>
  <c r="L73" i="3" s="1"/>
  <c r="K74" i="3"/>
  <c r="L74" i="3" s="1"/>
  <c r="K75" i="3"/>
  <c r="L75" i="3"/>
  <c r="K76" i="3"/>
  <c r="L76" i="3" s="1"/>
  <c r="K77" i="3"/>
  <c r="L77" i="3" s="1"/>
  <c r="K78" i="3"/>
  <c r="L78" i="3" s="1"/>
  <c r="K79" i="3"/>
  <c r="L79" i="3"/>
  <c r="K80" i="3"/>
  <c r="L80" i="3" s="1"/>
  <c r="K81" i="3"/>
  <c r="L81" i="3" s="1"/>
  <c r="K82" i="3"/>
  <c r="L82" i="3" s="1"/>
  <c r="K83" i="3"/>
  <c r="L83" i="3"/>
  <c r="K84" i="3"/>
  <c r="L84" i="3" s="1"/>
  <c r="K85" i="3"/>
  <c r="L85" i="3" s="1"/>
  <c r="K86" i="3"/>
  <c r="L86" i="3" s="1"/>
  <c r="K109" i="3"/>
  <c r="K110" i="3"/>
  <c r="L110" i="3"/>
  <c r="K111" i="3"/>
  <c r="L111" i="3" s="1"/>
  <c r="K112" i="3"/>
  <c r="L112" i="3"/>
  <c r="K113" i="3"/>
  <c r="L113" i="3"/>
  <c r="K114" i="3"/>
  <c r="L114" i="3"/>
  <c r="K115" i="3"/>
  <c r="L115" i="3" s="1"/>
  <c r="K116" i="3"/>
  <c r="L116" i="3"/>
  <c r="K117" i="3"/>
  <c r="L117" i="3"/>
  <c r="K118" i="3"/>
  <c r="L118" i="3"/>
  <c r="K119" i="3"/>
  <c r="L119" i="3" s="1"/>
  <c r="K120" i="3"/>
  <c r="L120" i="3"/>
  <c r="K121" i="3"/>
  <c r="L121" i="3"/>
  <c r="K122" i="3"/>
  <c r="L122" i="3"/>
  <c r="K123" i="3"/>
  <c r="L123" i="3" s="1"/>
  <c r="K124" i="3"/>
  <c r="L124" i="3"/>
  <c r="K125" i="3"/>
  <c r="L125" i="3"/>
  <c r="K126" i="3"/>
  <c r="L126" i="3"/>
  <c r="K127" i="3"/>
  <c r="L127" i="3" s="1"/>
  <c r="K128" i="3"/>
  <c r="L128" i="3"/>
  <c r="K129" i="3"/>
  <c r="L129" i="3"/>
  <c r="K130" i="3"/>
  <c r="L130" i="3"/>
  <c r="K131" i="3"/>
  <c r="L131" i="3" s="1"/>
  <c r="K164" i="3"/>
  <c r="L164" i="3"/>
  <c r="K165" i="3"/>
  <c r="L165" i="3"/>
  <c r="K167" i="3"/>
  <c r="L167" i="3"/>
  <c r="L168" i="3"/>
  <c r="L78" i="2"/>
  <c r="L11" i="2"/>
  <c r="L12" i="2"/>
  <c r="L13" i="2"/>
  <c r="L14" i="2"/>
  <c r="L15" i="2"/>
  <c r="L16" i="2"/>
  <c r="K160" i="3" l="1"/>
  <c r="K169" i="3"/>
  <c r="L169" i="3"/>
  <c r="L64" i="2"/>
  <c r="L63" i="2"/>
  <c r="L62" i="2"/>
  <c r="L42" i="2"/>
  <c r="L33" i="2"/>
  <c r="L32" i="2"/>
  <c r="L31" i="2"/>
  <c r="L30" i="2"/>
  <c r="L29" i="2"/>
  <c r="L28" i="2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C18" i="1"/>
  <c r="C8" i="1"/>
  <c r="D8" i="1"/>
  <c r="N136" i="2"/>
  <c r="E8" i="1" s="1"/>
  <c r="K122" i="2" l="1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D17" i="1"/>
  <c r="D16" i="1"/>
  <c r="N135" i="2" l="1"/>
  <c r="E7" i="1" s="1"/>
  <c r="C7" i="1"/>
  <c r="N132" i="2"/>
  <c r="E4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K129" i="2"/>
  <c r="F9" i="1" l="1"/>
  <c r="C9" i="1"/>
  <c r="L139" i="2"/>
  <c r="D14" i="1"/>
  <c r="C15" i="1"/>
  <c r="C19" i="1"/>
  <c r="N137" i="2"/>
  <c r="E9" i="1" s="1"/>
  <c r="M129" i="2"/>
  <c r="D15" i="1"/>
  <c r="E19" i="1" l="1"/>
  <c r="D19" i="1"/>
</calcChain>
</file>

<file path=xl/sharedStrings.xml><?xml version="1.0" encoding="utf-8"?>
<sst xmlns="http://schemas.openxmlformats.org/spreadsheetml/2006/main" count="880" uniqueCount="282">
  <si>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</si>
  <si>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</si>
  <si>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</si>
  <si>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</si>
  <si>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</si>
  <si>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</si>
  <si>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</si>
  <si>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</si>
  <si>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</si>
  <si>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</si>
  <si>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</si>
  <si>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</si>
  <si>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</si>
  <si>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</si>
  <si>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</si>
  <si>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</si>
  <si>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</si>
  <si>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</si>
  <si>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</si>
  <si>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</si>
  <si>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</si>
  <si>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</si>
  <si>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</si>
  <si>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</si>
  <si>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</si>
  <si>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</si>
  <si>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</si>
  <si>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</si>
  <si>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</si>
  <si>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</si>
  <si>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</si>
  <si>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</si>
  <si>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</si>
  <si>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</si>
  <si>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</si>
  <si>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</si>
  <si>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</si>
  <si>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</si>
  <si>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</si>
  <si>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</si>
  <si>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</si>
  <si>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</si>
  <si>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</si>
  <si>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</si>
  <si>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</si>
  <si>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</si>
  <si>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</si>
  <si>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</si>
  <si>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</si>
  <si>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</si>
  <si>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</si>
  <si>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</si>
  <si>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</si>
  <si>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</si>
  <si>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</si>
  <si>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</si>
  <si>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</si>
  <si>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</si>
  <si>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</si>
  <si>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</si>
  <si>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</si>
  <si>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</si>
  <si>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</si>
  <si>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</si>
  <si>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</si>
  <si>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</si>
  <si>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</si>
  <si>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</si>
  <si>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</si>
  <si>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</si>
  <si>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</si>
  <si>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</si>
  <si>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</si>
  <si>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</si>
  <si>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</si>
  <si>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</si>
  <si>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</si>
  <si>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</si>
  <si>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</si>
  <si>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</si>
  <si>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</si>
  <si>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</si>
  <si>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</si>
  <si>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</si>
  <si>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</si>
  <si>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</si>
  <si>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</si>
  <si>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</si>
  <si>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</si>
  <si>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</si>
  <si>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</si>
  <si>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</si>
  <si>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</si>
  <si>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</si>
  <si>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</si>
  <si>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</si>
  <si>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</si>
  <si>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</si>
  <si>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</si>
  <si>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</si>
  <si>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</si>
  <si>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</si>
  <si>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</si>
  <si>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</si>
  <si>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</si>
  <si>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</si>
  <si>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</si>
  <si>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</si>
  <si>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</si>
  <si>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</si>
  <si>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</si>
  <si>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</si>
  <si>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</si>
  <si>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</si>
  <si>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</si>
  <si>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</si>
  <si>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</si>
  <si>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</si>
  <si>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</si>
  <si>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</si>
  <si>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</si>
  <si>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</si>
  <si>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</si>
  <si>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</si>
  <si>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</si>
  <si>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</si>
  <si>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</si>
  <si>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</si>
  <si>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</si>
  <si>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</si>
  <si>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</si>
  <si>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</si>
  <si>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</si>
  <si>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</si>
  <si>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</si>
  <si>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</si>
  <si>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</si>
  <si>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</si>
  <si>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</si>
  <si>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</si>
  <si>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</si>
  <si>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</si>
  <si>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</si>
  <si>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</si>
  <si>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</si>
  <si>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</si>
  <si>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</si>
  <si>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</si>
  <si>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</si>
  <si>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</si>
  <si>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</si>
  <si>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</si>
  <si>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</si>
  <si>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</si>
  <si>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</si>
  <si>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</si>
  <si>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</si>
  <si>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</si>
  <si>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</si>
  <si>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</si>
  <si>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</si>
  <si>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</si>
  <si>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</si>
  <si>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</si>
  <si>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</si>
  <si>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</si>
  <si>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</si>
  <si>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</si>
  <si>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</si>
  <si>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</si>
  <si>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</si>
  <si>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</si>
  <si>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</si>
  <si>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</si>
  <si>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</si>
  <si>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</si>
  <si>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</si>
  <si>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</si>
  <si>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</si>
  <si>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</si>
  <si>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</si>
  <si>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</si>
  <si>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</si>
  <si>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</si>
  <si>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</si>
  <si>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</si>
  <si>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</si>
  <si>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</si>
  <si>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</si>
  <si>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</si>
  <si>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</si>
  <si>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</si>
  <si>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</si>
  <si>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</si>
  <si>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</si>
  <si>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</si>
  <si>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</si>
  <si>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</si>
  <si>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</si>
  <si>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</si>
  <si>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</si>
  <si>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</si>
  <si>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</si>
  <si>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</si>
  <si>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</si>
  <si>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</si>
  <si>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</si>
  <si>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</si>
  <si>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</si>
  <si>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</si>
  <si>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</si>
  <si>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</si>
  <si>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</si>
  <si>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</si>
  <si>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</si>
  <si>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</si>
  <si>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</si>
  <si>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</si>
  <si>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</si>
  <si>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</si>
  <si>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</si>
  <si>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</si>
  <si>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</si>
  <si>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</si>
  <si>
    <t>2186-1</t>
  </si>
  <si>
    <t>Boehmke, Richard</t>
  </si>
  <si>
    <t>2186-2</t>
  </si>
  <si>
    <t>Newton, Kenneth, Jr.</t>
  </si>
  <si>
    <t>Section: C  Lot: 359 Grave: 6 (Kenneth Sr.)</t>
  </si>
  <si>
    <t>Cre GO: J21 2.1 (rescheduled) PM Posted for Q2</t>
  </si>
  <si>
    <t>Cre GO: J21 2.1 (actual) only 1 cre, posted PM in Q2</t>
  </si>
  <si>
    <t>07/08/2024</t>
  </si>
  <si>
    <t>McNally, Matthew</t>
  </si>
  <si>
    <t>Cre O: Matthew McNally, C351 #5</t>
  </si>
  <si>
    <t>Carol Harding</t>
  </si>
  <si>
    <t>Cremation Opening: J13 #14, Carol Harding</t>
  </si>
  <si>
    <t>Joslyn, Robert</t>
  </si>
  <si>
    <t>Cre O: Joslyn, Robert, C306 #</t>
  </si>
  <si>
    <t>07/22/2024</t>
  </si>
  <si>
    <t>Cathy A. Deveans</t>
  </si>
  <si>
    <t>Cremation Opening, Cathy Deveans, F146 #5</t>
  </si>
  <si>
    <t>07/24/2024</t>
  </si>
  <si>
    <t>Whaley, Clifton</t>
  </si>
  <si>
    <t>Cremation Opening, K24 #8, Clifton Whaley</t>
  </si>
  <si>
    <t>Altrieth, Fred</t>
  </si>
  <si>
    <t>Cremation Opening, F106 #4, Fred Altrieth, Jr.</t>
  </si>
  <si>
    <t>07/28/2024</t>
  </si>
  <si>
    <t>Michael A. Cordello</t>
  </si>
  <si>
    <t>Cremation Opening, K25 #11, Michael Cordello</t>
  </si>
  <si>
    <t>08/05/2024</t>
  </si>
  <si>
    <t>Statts, Mary</t>
  </si>
  <si>
    <t>Cremation Opening: F184 #4, Mary Statts</t>
  </si>
  <si>
    <t>08/13/2024</t>
  </si>
  <si>
    <t>Davies, Donald</t>
  </si>
  <si>
    <t>Cremation Opening: C359 #5, Donald Davies</t>
  </si>
  <si>
    <t>08/21/2024</t>
  </si>
  <si>
    <t>Fuller, Lee</t>
  </si>
  <si>
    <t>Grave Opening, J14 #2, Lee Correne Fuller</t>
  </si>
  <si>
    <t>07/16/2024</t>
  </si>
  <si>
    <t>07/18/2024</t>
  </si>
  <si>
    <t>Davies, Judith</t>
  </si>
  <si>
    <t>Section:  C  Lot: 359  Grave: 5</t>
  </si>
  <si>
    <t>08/06/2024</t>
  </si>
  <si>
    <t>08/07/2024</t>
  </si>
  <si>
    <t>08/08/2024</t>
  </si>
  <si>
    <t>Loughner, Carol and John</t>
  </si>
  <si>
    <t>Section:  K  Lot:  16   Grave: 21</t>
  </si>
  <si>
    <t>08/14/2024</t>
  </si>
  <si>
    <t>08/24/2024</t>
  </si>
  <si>
    <t>Walter-Metz, Kay</t>
  </si>
  <si>
    <t>Section:  K   Lot: 18 Grave: 13</t>
  </si>
  <si>
    <t>08/30/2024</t>
  </si>
  <si>
    <t>Cremation Opening, K18 #13, Sheldon</t>
  </si>
  <si>
    <t>08/31/2024</t>
  </si>
  <si>
    <t>Dunn, Judith</t>
  </si>
  <si>
    <t>Cremation Opening: B298 #2, Judith Dunn</t>
  </si>
  <si>
    <t>09/03/2024</t>
  </si>
  <si>
    <t>Betty Krist</t>
  </si>
  <si>
    <t>Cremation Opening: B172 #9, Betty Krist</t>
  </si>
  <si>
    <t>Shewman, Maynard &amp; Nancy</t>
  </si>
  <si>
    <t>Section:  D   Lot: 472 Graves: 5 - 6</t>
  </si>
  <si>
    <t>09/09/2024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</si>
</sst>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F15" sqref="F15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87" t="s">
        <v>79</v>
      </c>
      <c r="B1" s="187"/>
      <c r="C1" s="187"/>
      <c r="D1" s="187"/>
      <c r="E1" s="187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45438</v>
      </c>
      <c r="C4" s="3">
        <f>Interments!L132</f>
        <v>3</v>
      </c>
      <c r="D4" s="121">
        <f>Interments!M132</f>
        <v>4</v>
      </c>
      <c r="E4" s="122">
        <f>Interments!N132</f>
        <v>245</v>
      </c>
      <c r="F4" s="126">
        <v>245</v>
      </c>
    </row>
    <row r="5" spans="1:12" x14ac:dyDescent="0.25">
      <c r="A5" s="3" t="s">
        <v>2</v>
      </c>
      <c r="B5" s="120">
        <v>45475</v>
      </c>
      <c r="C5" s="3">
        <f>Interments!L133</f>
        <v>5</v>
      </c>
      <c r="D5" s="121">
        <f>Interments!M133</f>
        <v>8</v>
      </c>
      <c r="E5" s="122">
        <f>Interments!N133</f>
        <v>455</v>
      </c>
      <c r="F5" s="126">
        <v>455</v>
      </c>
      <c r="G5" s="123"/>
      <c r="L5" s="123"/>
    </row>
    <row r="6" spans="1:12" x14ac:dyDescent="0.25">
      <c r="A6" s="3" t="s">
        <v>3</v>
      </c>
      <c r="B6" s="120"/>
      <c r="C6" s="3">
        <f>Interments!L134</f>
        <v>11</v>
      </c>
      <c r="D6" s="121">
        <f>Interments!M134</f>
        <v>1</v>
      </c>
      <c r="E6" s="122">
        <f>Interments!N134</f>
        <v>420</v>
      </c>
      <c r="F6" s="126"/>
    </row>
    <row r="7" spans="1:12" x14ac:dyDescent="0.25">
      <c r="A7" s="3" t="s">
        <v>4</v>
      </c>
      <c r="B7" s="120"/>
      <c r="C7" s="3">
        <f>Interments!L135</f>
        <v>0</v>
      </c>
      <c r="D7" s="121">
        <f>Interments!M135</f>
        <v>0</v>
      </c>
      <c r="E7" s="122">
        <f>Interments!N135</f>
        <v>0</v>
      </c>
      <c r="F7" s="126"/>
    </row>
    <row r="8" spans="1:12" x14ac:dyDescent="0.25">
      <c r="A8" s="3" t="s">
        <v>5</v>
      </c>
      <c r="B8" s="120"/>
      <c r="C8" s="3">
        <f>Interments!L136</f>
        <v>0</v>
      </c>
      <c r="D8" s="121">
        <f>Interments!M136</f>
        <v>0</v>
      </c>
      <c r="E8" s="122">
        <f>Interments!N136</f>
        <v>0</v>
      </c>
      <c r="F8" s="126"/>
    </row>
    <row r="9" spans="1:12" x14ac:dyDescent="0.25">
      <c r="A9" s="3" t="s">
        <v>44</v>
      </c>
      <c r="B9" s="120"/>
      <c r="C9" s="3">
        <f>Interments!L137</f>
        <v>19</v>
      </c>
      <c r="D9" s="121">
        <f>Interments!M137</f>
        <v>13</v>
      </c>
      <c r="E9" s="131">
        <f>Interments!N137</f>
        <v>1120</v>
      </c>
      <c r="F9" s="133">
        <f>SUM(F4:F8)</f>
        <v>700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45438</v>
      </c>
      <c r="C14" s="122">
        <f>'Grave Sales'!K164</f>
        <v>16450</v>
      </c>
      <c r="D14" s="122">
        <f>'Grave Sales'!L164</f>
        <v>1645</v>
      </c>
      <c r="E14" s="125">
        <v>1645</v>
      </c>
      <c r="G14" s="123"/>
    </row>
    <row r="15" spans="1:12" x14ac:dyDescent="0.25">
      <c r="A15" s="3" t="s">
        <v>2</v>
      </c>
      <c r="B15" s="120">
        <v>45475</v>
      </c>
      <c r="C15" s="122">
        <f>'Grave Sales'!K165</f>
        <v>21200</v>
      </c>
      <c r="D15" s="122">
        <f>'Grave Sales'!L165</f>
        <v>2120</v>
      </c>
      <c r="E15" s="125">
        <v>2120</v>
      </c>
      <c r="G15" s="123"/>
      <c r="L15" s="123"/>
    </row>
    <row r="16" spans="1:12" x14ac:dyDescent="0.25">
      <c r="A16" s="3" t="s">
        <v>3</v>
      </c>
      <c r="B16" s="120"/>
      <c r="C16" s="122">
        <f>'Grave Sales'!K166</f>
        <v>7250</v>
      </c>
      <c r="D16" s="122">
        <f>'Grave Sales'!L166</f>
        <v>725</v>
      </c>
      <c r="E16" s="125"/>
    </row>
    <row r="17" spans="1:5" x14ac:dyDescent="0.25">
      <c r="A17" s="3" t="s">
        <v>4</v>
      </c>
      <c r="B17" s="120"/>
      <c r="C17" s="122">
        <f>'Grave Sales'!K167</f>
        <v>0</v>
      </c>
      <c r="D17" s="122">
        <f>'Grave Sales'!L167</f>
        <v>0</v>
      </c>
      <c r="E17" s="125"/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44900</v>
      </c>
      <c r="D19" s="131">
        <f>'Grave Sales'!L169</f>
        <v>4490</v>
      </c>
      <c r="E19" s="132">
        <f>SUM(E14:E18)</f>
        <v>3765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40"/>
  <sheetViews>
    <sheetView zoomScale="90" zoomScaleNormal="90" workbookViewId="0">
      <pane ySplit="1" topLeftCell="A25" activePane="bottomLeft" state="frozen"/>
      <selection activeCell="D1" sqref="D1"/>
      <selection pane="bottomLeft" activeCell="D51" sqref="D51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155</v>
      </c>
      <c r="G2" s="25"/>
      <c r="H2" s="173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43" t="s">
        <v>81</v>
      </c>
      <c r="D3" s="143">
        <v>2134</v>
      </c>
      <c r="E3" s="143" t="s">
        <v>84</v>
      </c>
      <c r="F3" s="143" t="s">
        <v>114</v>
      </c>
      <c r="G3" s="186">
        <v>-1</v>
      </c>
      <c r="H3" s="17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43" t="s">
        <v>159</v>
      </c>
      <c r="D4" s="143">
        <v>2151</v>
      </c>
      <c r="E4" s="143" t="s">
        <v>160</v>
      </c>
      <c r="F4" s="143" t="s">
        <v>163</v>
      </c>
      <c r="G4" s="186">
        <v>0</v>
      </c>
      <c r="H4" s="17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43" t="s">
        <v>159</v>
      </c>
      <c r="D5" s="143">
        <v>2151</v>
      </c>
      <c r="E5" s="143" t="s">
        <v>160</v>
      </c>
      <c r="F5" s="143" t="s">
        <v>161</v>
      </c>
      <c r="G5" s="186">
        <v>-1</v>
      </c>
      <c r="H5" s="17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43" t="s">
        <v>159</v>
      </c>
      <c r="D6" s="143">
        <v>2153</v>
      </c>
      <c r="E6" s="143" t="s">
        <v>162</v>
      </c>
      <c r="F6" s="143" t="s">
        <v>200</v>
      </c>
      <c r="G6" s="186">
        <v>-1</v>
      </c>
      <c r="H6" s="17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156</v>
      </c>
      <c r="G10" s="144"/>
      <c r="H10" s="175"/>
      <c r="I10" s="88"/>
      <c r="J10" s="88"/>
      <c r="K10" s="146">
        <f>SUM(H11:H34)</f>
        <v>3000</v>
      </c>
      <c r="L10" s="147"/>
      <c r="M10" s="148">
        <f>SUM(L11:L34)</f>
        <v>5</v>
      </c>
      <c r="N10" s="148" t="s">
        <v>2</v>
      </c>
    </row>
    <row r="11" spans="1:14" x14ac:dyDescent="0.25">
      <c r="A11" s="2" t="s">
        <v>16</v>
      </c>
      <c r="B11" t="s">
        <v>66</v>
      </c>
      <c r="C11" s="6" t="s">
        <v>165</v>
      </c>
      <c r="D11" s="7">
        <v>2155</v>
      </c>
      <c r="E11" t="s">
        <v>166</v>
      </c>
      <c r="F11" t="s">
        <v>167</v>
      </c>
      <c r="G11" s="7">
        <v>-1</v>
      </c>
      <c r="H11" s="16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s="6" t="s">
        <v>168</v>
      </c>
      <c r="D12" s="7">
        <v>2157</v>
      </c>
      <c r="E12" t="s">
        <v>169</v>
      </c>
      <c r="F12" t="s">
        <v>199</v>
      </c>
      <c r="G12" s="7">
        <v>-1</v>
      </c>
      <c r="H12" s="16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s="6" t="s">
        <v>170</v>
      </c>
      <c r="D13" s="7">
        <v>2178</v>
      </c>
      <c r="E13" t="s">
        <v>171</v>
      </c>
      <c r="F13" t="s">
        <v>172</v>
      </c>
      <c r="G13" s="7">
        <v>0</v>
      </c>
      <c r="H13" s="16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C14" s="6" t="s">
        <v>214</v>
      </c>
      <c r="D14" s="7">
        <v>2187</v>
      </c>
      <c r="E14" t="s">
        <v>206</v>
      </c>
      <c r="F14" t="s">
        <v>207</v>
      </c>
      <c r="G14" s="7">
        <v>-1</v>
      </c>
      <c r="H14" s="164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66</v>
      </c>
      <c r="C15" s="6" t="s">
        <v>215</v>
      </c>
      <c r="D15" s="7">
        <v>2197</v>
      </c>
      <c r="E15" t="s">
        <v>216</v>
      </c>
      <c r="F15" t="s">
        <v>217</v>
      </c>
      <c r="G15" s="7">
        <v>-1</v>
      </c>
      <c r="H15" s="164">
        <v>600</v>
      </c>
      <c r="L15" s="16">
        <f t="shared" si="1"/>
        <v>1</v>
      </c>
      <c r="M15" s="16"/>
      <c r="N15" s="16"/>
    </row>
    <row r="16" spans="1:14" ht="30" x14ac:dyDescent="0.25">
      <c r="A16" s="166" t="s">
        <v>16</v>
      </c>
      <c r="B16" s="85" t="s">
        <v>66</v>
      </c>
      <c r="C16" s="167">
        <v>45457</v>
      </c>
      <c r="D16" s="171" t="s">
        <v>224</v>
      </c>
      <c r="E16" s="85" t="s">
        <v>225</v>
      </c>
      <c r="F16" s="168" t="s">
        <v>229</v>
      </c>
      <c r="G16" s="171">
        <v>-1</v>
      </c>
      <c r="H16" s="176">
        <v>600</v>
      </c>
      <c r="I16" s="85"/>
      <c r="J16" s="85"/>
      <c r="K16" s="169"/>
      <c r="L16" s="170">
        <f t="shared" si="1"/>
        <v>1</v>
      </c>
      <c r="M16" s="170"/>
      <c r="N16" s="170"/>
    </row>
    <row r="17" spans="1:14" x14ac:dyDescent="0.25">
      <c r="A17" s="2" t="s">
        <v>16</v>
      </c>
      <c r="B17" t="s">
        <v>66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157</v>
      </c>
      <c r="G35" s="77"/>
      <c r="H35" s="177"/>
      <c r="I35" s="8"/>
      <c r="J35" s="8"/>
      <c r="K35" s="69">
        <f>SUM(H36:H54)</f>
        <v>7800</v>
      </c>
      <c r="L35" s="4"/>
      <c r="M35" s="4">
        <f>SUM(L36:L54)</f>
        <v>11</v>
      </c>
      <c r="N35" s="4" t="s">
        <v>3</v>
      </c>
    </row>
    <row r="36" spans="1:14" ht="30" x14ac:dyDescent="0.25">
      <c r="A36" s="166" t="s">
        <v>16</v>
      </c>
      <c r="B36" s="85" t="s">
        <v>66</v>
      </c>
      <c r="C36" s="167">
        <v>45474</v>
      </c>
      <c r="D36" s="171" t="s">
        <v>226</v>
      </c>
      <c r="E36" s="85" t="s">
        <v>225</v>
      </c>
      <c r="F36" s="168" t="s">
        <v>230</v>
      </c>
      <c r="G36" s="171">
        <v>0</v>
      </c>
      <c r="H36" s="176">
        <v>600</v>
      </c>
      <c r="I36" s="85"/>
      <c r="J36" s="85"/>
      <c r="K36" s="169"/>
      <c r="L36" s="170" t="str">
        <f t="shared" ref="L36:L54" si="2">IF(G36=-1,1,"")</f>
        <v/>
      </c>
      <c r="M36" s="170"/>
      <c r="N36" s="170"/>
    </row>
    <row r="37" spans="1:14" x14ac:dyDescent="0.25">
      <c r="A37" s="2" t="s">
        <v>16</v>
      </c>
      <c r="B37" t="s">
        <v>66</v>
      </c>
      <c r="C37" t="s">
        <v>231</v>
      </c>
      <c r="D37" s="7">
        <v>2205</v>
      </c>
      <c r="E37" s="6" t="s">
        <v>232</v>
      </c>
      <c r="F37" t="s">
        <v>233</v>
      </c>
      <c r="G37" s="7">
        <v>-1</v>
      </c>
      <c r="H37" s="161">
        <v>600</v>
      </c>
      <c r="L37" s="16">
        <v>0</v>
      </c>
      <c r="M37" s="16"/>
      <c r="N37" s="16"/>
    </row>
    <row r="38" spans="1:14" x14ac:dyDescent="0.25">
      <c r="A38" s="2" t="s">
        <v>16</v>
      </c>
      <c r="B38" t="s">
        <v>66</v>
      </c>
      <c r="C38" t="s">
        <v>231</v>
      </c>
      <c r="D38" s="7">
        <v>2206</v>
      </c>
      <c r="E38" s="6" t="s">
        <v>234</v>
      </c>
      <c r="F38" t="s">
        <v>235</v>
      </c>
      <c r="G38" s="7">
        <v>-1</v>
      </c>
      <c r="H38" s="161">
        <v>600</v>
      </c>
      <c r="L38" s="16">
        <f t="shared" si="2"/>
        <v>1</v>
      </c>
      <c r="M38" s="16"/>
      <c r="N38" s="16"/>
    </row>
    <row r="39" spans="1:14" x14ac:dyDescent="0.25">
      <c r="A39" s="2" t="s">
        <v>16</v>
      </c>
      <c r="B39" t="s">
        <v>66</v>
      </c>
      <c r="C39" t="s">
        <v>231</v>
      </c>
      <c r="D39" s="7">
        <v>2204</v>
      </c>
      <c r="E39" s="6" t="s">
        <v>236</v>
      </c>
      <c r="F39" t="s">
        <v>237</v>
      </c>
      <c r="G39" s="7">
        <v>-1</v>
      </c>
      <c r="H39" s="161">
        <v>600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66</v>
      </c>
      <c r="C40" t="s">
        <v>238</v>
      </c>
      <c r="D40" s="7">
        <v>2212</v>
      </c>
      <c r="E40" s="6" t="s">
        <v>239</v>
      </c>
      <c r="F40" t="s">
        <v>240</v>
      </c>
      <c r="G40" s="7">
        <v>-1</v>
      </c>
      <c r="H40" s="161">
        <v>600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66</v>
      </c>
      <c r="C41" t="s">
        <v>241</v>
      </c>
      <c r="D41" s="7">
        <v>2215</v>
      </c>
      <c r="E41" s="6" t="s">
        <v>242</v>
      </c>
      <c r="F41" t="s">
        <v>243</v>
      </c>
      <c r="G41" s="7">
        <v>-1</v>
      </c>
      <c r="H41" s="161">
        <v>600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66</v>
      </c>
      <c r="C42" t="s">
        <v>241</v>
      </c>
      <c r="D42" s="7">
        <v>2216</v>
      </c>
      <c r="E42" s="6" t="s">
        <v>244</v>
      </c>
      <c r="F42" t="s">
        <v>245</v>
      </c>
      <c r="G42" s="7">
        <v>-1</v>
      </c>
      <c r="H42" s="161">
        <v>600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66</v>
      </c>
      <c r="C43" t="s">
        <v>246</v>
      </c>
      <c r="D43" s="7">
        <v>2218</v>
      </c>
      <c r="E43" s="6" t="s">
        <v>247</v>
      </c>
      <c r="F43" t="s">
        <v>248</v>
      </c>
      <c r="G43" s="7">
        <v>-1</v>
      </c>
      <c r="H43" s="161">
        <v>600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66</v>
      </c>
      <c r="C44" t="s">
        <v>249</v>
      </c>
      <c r="D44" s="7">
        <v>2220</v>
      </c>
      <c r="E44" s="6" t="s">
        <v>250</v>
      </c>
      <c r="F44" t="s">
        <v>251</v>
      </c>
      <c r="G44" s="7">
        <v>-1</v>
      </c>
      <c r="H44" s="161">
        <v>600</v>
      </c>
      <c r="L44" s="16">
        <f t="shared" si="2"/>
        <v>1</v>
      </c>
      <c r="M44" s="16"/>
      <c r="N44" s="16"/>
    </row>
    <row r="45" spans="1:14" x14ac:dyDescent="0.25">
      <c r="A45" s="2" t="s">
        <v>16</v>
      </c>
      <c r="B45" t="s">
        <v>66</v>
      </c>
      <c r="C45" t="s">
        <v>252</v>
      </c>
      <c r="D45" s="7">
        <v>2222</v>
      </c>
      <c r="E45" s="6" t="s">
        <v>253</v>
      </c>
      <c r="F45" t="s">
        <v>254</v>
      </c>
      <c r="G45" s="7">
        <v>-1</v>
      </c>
      <c r="H45" s="161">
        <v>600</v>
      </c>
      <c r="L45" s="16">
        <f t="shared" si="2"/>
        <v>1</v>
      </c>
      <c r="M45" s="16"/>
      <c r="N45" s="16"/>
    </row>
    <row r="46" spans="1:14" x14ac:dyDescent="0.25">
      <c r="A46" s="2" t="s">
        <v>16</v>
      </c>
      <c r="B46" t="s">
        <v>66</v>
      </c>
      <c r="C46" t="s">
        <v>271</v>
      </c>
      <c r="D46" s="7">
        <v>2226</v>
      </c>
      <c r="E46" s="6" t="s">
        <v>269</v>
      </c>
      <c r="F46" t="s">
        <v>272</v>
      </c>
      <c r="G46" s="7">
        <v>-1</v>
      </c>
      <c r="H46" s="161">
        <v>600</v>
      </c>
      <c r="L46" s="16">
        <f t="shared" si="2"/>
        <v>1</v>
      </c>
      <c r="M46" s="16"/>
      <c r="N46" s="16"/>
    </row>
    <row r="47" spans="1:14" x14ac:dyDescent="0.25">
      <c r="A47" s="2" t="s">
        <v>16</v>
      </c>
      <c r="B47" t="s">
        <v>66</v>
      </c>
      <c r="C47" t="s">
        <v>273</v>
      </c>
      <c r="D47" s="7">
        <v>2227</v>
      </c>
      <c r="E47" s="6" t="s">
        <v>274</v>
      </c>
      <c r="F47" t="s">
        <v>275</v>
      </c>
      <c r="G47" s="7">
        <v>-1</v>
      </c>
      <c r="H47" s="161">
        <v>600</v>
      </c>
      <c r="L47" s="16">
        <f t="shared" si="2"/>
        <v>1</v>
      </c>
      <c r="M47" s="16"/>
      <c r="N47" s="16"/>
    </row>
    <row r="48" spans="1:14" x14ac:dyDescent="0.25">
      <c r="A48" s="2" t="s">
        <v>16</v>
      </c>
      <c r="B48" t="s">
        <v>66</v>
      </c>
      <c r="C48" t="s">
        <v>276</v>
      </c>
      <c r="D48" s="7">
        <v>2228</v>
      </c>
      <c r="E48" s="6" t="s">
        <v>277</v>
      </c>
      <c r="F48" t="s">
        <v>278</v>
      </c>
      <c r="G48" s="7">
        <v>-1</v>
      </c>
      <c r="H48" s="161">
        <v>600</v>
      </c>
      <c r="L48" s="16">
        <f t="shared" si="2"/>
        <v>1</v>
      </c>
      <c r="M48" s="16"/>
      <c r="N48" s="16"/>
    </row>
    <row r="49" spans="1:14" x14ac:dyDescent="0.25">
      <c r="A49" s="2" t="s">
        <v>16</v>
      </c>
      <c r="B49" t="s">
        <v>66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B53" t="s">
        <v>66</v>
      </c>
      <c r="H53" s="161"/>
      <c r="L53" s="16" t="str">
        <f t="shared" si="2"/>
        <v/>
      </c>
      <c r="M53" s="16"/>
      <c r="N53" s="16"/>
    </row>
    <row r="54" spans="1:14" x14ac:dyDescent="0.25">
      <c r="A54" s="2" t="s">
        <v>16</v>
      </c>
      <c r="H54" s="161"/>
      <c r="L54" s="16" t="str">
        <f t="shared" si="2"/>
        <v/>
      </c>
      <c r="M54" s="16"/>
      <c r="N54" s="16"/>
    </row>
    <row r="55" spans="1:14" x14ac:dyDescent="0.25">
      <c r="A55" s="11"/>
      <c r="B55" s="20" t="s">
        <v>22</v>
      </c>
      <c r="C55" s="11"/>
      <c r="D55" s="78"/>
      <c r="E55" s="12"/>
      <c r="F55" s="135" t="s">
        <v>158</v>
      </c>
      <c r="G55" s="78"/>
      <c r="H55" s="178"/>
      <c r="I55" s="11"/>
      <c r="J55" s="11"/>
      <c r="K55" s="70">
        <f>SUM(H56:H68)</f>
        <v>0</v>
      </c>
      <c r="L55" s="35"/>
      <c r="M55" s="35">
        <f>SUM(L56:L68)</f>
        <v>0</v>
      </c>
      <c r="N55" s="35" t="s">
        <v>4</v>
      </c>
    </row>
    <row r="56" spans="1:14" x14ac:dyDescent="0.25">
      <c r="A56" s="2" t="s">
        <v>16</v>
      </c>
      <c r="B56" t="s">
        <v>66</v>
      </c>
      <c r="H56" s="161"/>
      <c r="L56" s="16" t="str">
        <f t="shared" ref="L56:L68" si="3">IF(G56=-1,1,"")</f>
        <v/>
      </c>
      <c r="M56" s="16"/>
      <c r="N56" s="16"/>
    </row>
    <row r="57" spans="1:14" x14ac:dyDescent="0.25">
      <c r="A57" s="2" t="s">
        <v>16</v>
      </c>
      <c r="B57" t="s">
        <v>66</v>
      </c>
      <c r="H57" s="161"/>
      <c r="L57" s="16" t="str">
        <f t="shared" si="3"/>
        <v/>
      </c>
      <c r="M57" s="16"/>
      <c r="N57" s="16"/>
    </row>
    <row r="58" spans="1:14" x14ac:dyDescent="0.25">
      <c r="A58" s="2" t="s">
        <v>16</v>
      </c>
      <c r="B58" t="s">
        <v>66</v>
      </c>
      <c r="H58" s="161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66</v>
      </c>
      <c r="H59" s="161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66</v>
      </c>
      <c r="H60" s="161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66</v>
      </c>
      <c r="H61" s="161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66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B64" t="s">
        <v>66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x14ac:dyDescent="0.25">
      <c r="A68" s="2" t="s">
        <v>16</v>
      </c>
      <c r="H68" s="161"/>
      <c r="L68" s="16" t="str">
        <f t="shared" si="3"/>
        <v/>
      </c>
      <c r="M68" s="16"/>
      <c r="N68" s="16"/>
    </row>
    <row r="69" spans="1:14" ht="18.75" x14ac:dyDescent="0.3">
      <c r="A69" s="13"/>
      <c r="B69" s="13"/>
      <c r="C69" s="13"/>
      <c r="D69" s="79"/>
      <c r="E69" s="14"/>
      <c r="F69" s="23" t="s">
        <v>26</v>
      </c>
      <c r="G69" s="79"/>
      <c r="H69" s="179"/>
      <c r="I69" s="13"/>
      <c r="J69" s="13"/>
      <c r="K69" s="71">
        <f>ABS(K2+K10+K35+K55)</f>
        <v>12600</v>
      </c>
      <c r="L69" s="22" t="s">
        <v>16</v>
      </c>
      <c r="M69" s="22">
        <f>SUM(M2:M68)</f>
        <v>19</v>
      </c>
      <c r="N69" s="22" t="s">
        <v>27</v>
      </c>
    </row>
    <row r="70" spans="1:14" x14ac:dyDescent="0.25">
      <c r="H70" s="161"/>
    </row>
    <row r="71" spans="1:14" x14ac:dyDescent="0.25">
      <c r="H71" s="161"/>
      <c r="L71" s="2"/>
      <c r="M71" s="2"/>
      <c r="N71" s="2"/>
    </row>
    <row r="72" spans="1:14" x14ac:dyDescent="0.25">
      <c r="H72" s="161"/>
    </row>
    <row r="73" spans="1:14" x14ac:dyDescent="0.25">
      <c r="A73" s="30"/>
      <c r="B73" s="48" t="s">
        <v>54</v>
      </c>
      <c r="C73" s="48" t="s">
        <v>11</v>
      </c>
      <c r="D73" s="48" t="s">
        <v>10</v>
      </c>
      <c r="E73" s="48" t="s">
        <v>9</v>
      </c>
      <c r="F73" s="48" t="s">
        <v>53</v>
      </c>
      <c r="G73" s="48" t="s">
        <v>55</v>
      </c>
      <c r="H73" s="180" t="s">
        <v>12</v>
      </c>
      <c r="I73" s="30"/>
      <c r="J73" s="30"/>
      <c r="K73" s="72"/>
      <c r="L73" s="17"/>
      <c r="M73" s="17"/>
      <c r="N73" s="17"/>
    </row>
    <row r="74" spans="1:14" x14ac:dyDescent="0.25">
      <c r="A74" s="30"/>
      <c r="B74" s="30"/>
      <c r="C74" s="30"/>
      <c r="D74" s="17"/>
      <c r="E74" s="31"/>
      <c r="F74" s="32" t="s">
        <v>18</v>
      </c>
      <c r="G74" s="17"/>
      <c r="H74" s="181"/>
      <c r="I74" s="30"/>
      <c r="J74" s="30"/>
      <c r="K74" s="72"/>
      <c r="L74" s="17"/>
      <c r="M74" s="17"/>
      <c r="N74" s="17"/>
    </row>
    <row r="75" spans="1:14" x14ac:dyDescent="0.25">
      <c r="A75" s="24"/>
      <c r="B75" s="33" t="s">
        <v>48</v>
      </c>
      <c r="C75" s="24"/>
      <c r="D75" s="80"/>
      <c r="E75" s="29"/>
      <c r="F75" s="25" t="s">
        <v>155</v>
      </c>
      <c r="G75" s="80"/>
      <c r="H75" s="182"/>
      <c r="I75" s="24"/>
      <c r="J75" s="24"/>
      <c r="K75" s="73">
        <f>SUM(H76:H86)</f>
        <v>3200</v>
      </c>
      <c r="L75" s="28" t="s">
        <v>13</v>
      </c>
      <c r="M75" s="28">
        <f>SUM(L76:L86)</f>
        <v>4</v>
      </c>
      <c r="N75" s="28" t="s">
        <v>1</v>
      </c>
    </row>
    <row r="76" spans="1:14" x14ac:dyDescent="0.25">
      <c r="A76" s="2" t="s">
        <v>17</v>
      </c>
      <c r="B76" t="s">
        <v>65</v>
      </c>
      <c r="C76" t="s">
        <v>110</v>
      </c>
      <c r="D76" s="7">
        <v>2136</v>
      </c>
      <c r="E76" t="s">
        <v>111</v>
      </c>
      <c r="F76" t="s">
        <v>198</v>
      </c>
      <c r="G76" s="7">
        <v>-1</v>
      </c>
      <c r="H76" s="164">
        <v>800</v>
      </c>
      <c r="I76" s="36"/>
      <c r="J76" s="36"/>
      <c r="K76" s="74"/>
      <c r="L76" s="16">
        <f t="shared" ref="L76:L86" si="4">IF(G76=-1,1,"")</f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112</v>
      </c>
      <c r="D77" s="7">
        <v>2137</v>
      </c>
      <c r="E77" t="s">
        <v>92</v>
      </c>
      <c r="F77" t="s">
        <v>113</v>
      </c>
      <c r="G77" s="7">
        <v>-1</v>
      </c>
      <c r="H77" s="16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178</v>
      </c>
      <c r="D78" s="7">
        <v>2148</v>
      </c>
      <c r="E78" t="s">
        <v>179</v>
      </c>
      <c r="F78" t="s">
        <v>180</v>
      </c>
      <c r="G78" s="7">
        <v>-1</v>
      </c>
      <c r="H78" s="16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C79" t="s">
        <v>117</v>
      </c>
      <c r="D79" s="7">
        <v>2149</v>
      </c>
      <c r="E79" t="s">
        <v>119</v>
      </c>
      <c r="F79" t="s">
        <v>197</v>
      </c>
      <c r="G79" s="7">
        <v>-1</v>
      </c>
      <c r="H79" s="164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6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E81"/>
      <c r="H81" s="164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H83" s="161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t="s">
        <v>65</v>
      </c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2" t="s">
        <v>17</v>
      </c>
      <c r="B86" s="36"/>
      <c r="C86" s="36"/>
      <c r="D86" s="81"/>
      <c r="E86" s="37"/>
      <c r="F86" s="36"/>
      <c r="G86" s="81"/>
      <c r="H86" s="183"/>
      <c r="I86" s="36"/>
      <c r="J86" s="36"/>
      <c r="K86" s="74"/>
      <c r="L86" s="16" t="str">
        <f t="shared" si="4"/>
        <v/>
      </c>
      <c r="M86" s="16"/>
      <c r="N86" s="16"/>
    </row>
    <row r="87" spans="1:14" x14ac:dyDescent="0.25">
      <c r="A87" s="88"/>
      <c r="B87" s="89" t="s">
        <v>47</v>
      </c>
      <c r="C87" s="88"/>
      <c r="D87" s="144"/>
      <c r="E87" s="145"/>
      <c r="F87" s="89" t="s">
        <v>156</v>
      </c>
      <c r="G87" s="144"/>
      <c r="H87" s="175"/>
      <c r="I87" s="88"/>
      <c r="J87" s="88"/>
      <c r="K87" s="146">
        <f>SUM(H88:H99)</f>
        <v>6400</v>
      </c>
      <c r="L87" s="148"/>
      <c r="M87" s="148">
        <f>SUM(L88:L99)</f>
        <v>8</v>
      </c>
      <c r="N87" s="148" t="s">
        <v>2</v>
      </c>
    </row>
    <row r="88" spans="1:14" x14ac:dyDescent="0.25">
      <c r="A88" s="2" t="s">
        <v>17</v>
      </c>
      <c r="B88" t="s">
        <v>65</v>
      </c>
      <c r="C88" t="s">
        <v>181</v>
      </c>
      <c r="D88" s="7">
        <v>2156</v>
      </c>
      <c r="E88" t="s">
        <v>182</v>
      </c>
      <c r="F88" t="s">
        <v>183</v>
      </c>
      <c r="G88" s="7">
        <v>-1</v>
      </c>
      <c r="H88" s="164">
        <v>800</v>
      </c>
      <c r="I88" s="36"/>
      <c r="J88" s="36"/>
      <c r="K88" s="74"/>
      <c r="L88" s="16">
        <f t="shared" ref="L88:L99" si="5">IF(G88=-1,1,"")</f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184</v>
      </c>
      <c r="D89" s="7">
        <v>2163</v>
      </c>
      <c r="E89" t="s">
        <v>185</v>
      </c>
      <c r="F89" t="s">
        <v>186</v>
      </c>
      <c r="G89" s="7">
        <v>-1</v>
      </c>
      <c r="H89" s="16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187</v>
      </c>
      <c r="D90" s="7">
        <v>2165</v>
      </c>
      <c r="E90" t="s">
        <v>188</v>
      </c>
      <c r="F90" t="s">
        <v>189</v>
      </c>
      <c r="G90" s="7">
        <v>-1</v>
      </c>
      <c r="H90" s="16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133</v>
      </c>
      <c r="D91" s="7">
        <v>2166</v>
      </c>
      <c r="E91" t="s">
        <v>190</v>
      </c>
      <c r="F91" t="s">
        <v>191</v>
      </c>
      <c r="G91" s="7">
        <v>-1</v>
      </c>
      <c r="H91" s="16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t="s">
        <v>133</v>
      </c>
      <c r="D92" s="7">
        <v>2168</v>
      </c>
      <c r="E92" t="s">
        <v>192</v>
      </c>
      <c r="F92" t="s">
        <v>196</v>
      </c>
      <c r="G92" s="7">
        <v>-1</v>
      </c>
      <c r="H92" s="16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193</v>
      </c>
      <c r="D93" s="81">
        <v>2176</v>
      </c>
      <c r="E93" s="37" t="s">
        <v>194</v>
      </c>
      <c r="F93" s="36" t="s">
        <v>195</v>
      </c>
      <c r="G93" s="81">
        <v>-1</v>
      </c>
      <c r="H93" s="164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 t="s">
        <v>150</v>
      </c>
      <c r="D94" s="81">
        <v>2180</v>
      </c>
      <c r="E94" s="37" t="s">
        <v>218</v>
      </c>
      <c r="F94" s="36" t="s">
        <v>219</v>
      </c>
      <c r="G94" s="81">
        <v>-1</v>
      </c>
      <c r="H94" s="183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65</v>
      </c>
      <c r="C95" s="36" t="s">
        <v>220</v>
      </c>
      <c r="D95" s="81">
        <v>2189</v>
      </c>
      <c r="E95" s="37" t="s">
        <v>221</v>
      </c>
      <c r="F95" s="36" t="s">
        <v>222</v>
      </c>
      <c r="G95" s="81">
        <v>-1</v>
      </c>
      <c r="H95" s="183">
        <v>800</v>
      </c>
      <c r="I95" s="36"/>
      <c r="J95" s="36"/>
      <c r="K95" s="74"/>
      <c r="L95" s="16">
        <f t="shared" si="5"/>
        <v>1</v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2" t="s">
        <v>17</v>
      </c>
      <c r="B99" t="s">
        <v>65</v>
      </c>
      <c r="C99" s="36"/>
      <c r="D99" s="81"/>
      <c r="E99" s="37"/>
      <c r="F99" s="36"/>
      <c r="G99" s="81"/>
      <c r="H99" s="183"/>
      <c r="I99" s="36"/>
      <c r="J99" s="36"/>
      <c r="K99" s="74"/>
      <c r="L99" s="16" t="str">
        <f t="shared" si="5"/>
        <v/>
      </c>
      <c r="M99" s="16"/>
      <c r="N99" s="16"/>
    </row>
    <row r="100" spans="1:14" x14ac:dyDescent="0.25">
      <c r="A100" s="8"/>
      <c r="B100" s="21" t="s">
        <v>46</v>
      </c>
      <c r="C100" s="8"/>
      <c r="D100" s="77"/>
      <c r="E100" s="9"/>
      <c r="F100" s="134" t="s">
        <v>157</v>
      </c>
      <c r="G100" s="77"/>
      <c r="H100" s="177"/>
      <c r="I100" s="8"/>
      <c r="J100" s="8"/>
      <c r="K100" s="69">
        <f>SUM(H101:H109)</f>
        <v>800</v>
      </c>
      <c r="L100" s="4"/>
      <c r="M100" s="4">
        <f>SUM(L101:L109)</f>
        <v>1</v>
      </c>
      <c r="N100" s="4" t="s">
        <v>3</v>
      </c>
    </row>
    <row r="101" spans="1:14" x14ac:dyDescent="0.25">
      <c r="A101" s="2" t="s">
        <v>17</v>
      </c>
      <c r="B101" t="s">
        <v>65</v>
      </c>
      <c r="C101" s="36" t="s">
        <v>255</v>
      </c>
      <c r="D101" s="81">
        <v>2223</v>
      </c>
      <c r="E101" s="37" t="s">
        <v>256</v>
      </c>
      <c r="F101" s="36" t="s">
        <v>257</v>
      </c>
      <c r="G101" s="81">
        <v>-1</v>
      </c>
      <c r="H101" s="183">
        <v>800</v>
      </c>
      <c r="I101" s="36"/>
      <c r="J101" s="36"/>
      <c r="K101" s="74"/>
      <c r="L101" s="16">
        <f t="shared" ref="L101:L109" si="6">IF(G101=-1,1,"")</f>
        <v>1</v>
      </c>
      <c r="M101" s="16"/>
      <c r="N101" s="16"/>
    </row>
    <row r="102" spans="1:14" x14ac:dyDescent="0.25">
      <c r="A102" s="2" t="s">
        <v>17</v>
      </c>
      <c r="B102" t="s">
        <v>65</v>
      </c>
      <c r="C102" s="36"/>
      <c r="D102" s="81"/>
      <c r="E102" s="37"/>
      <c r="F102" s="36"/>
      <c r="G102" s="81"/>
      <c r="H102" s="183"/>
      <c r="I102" s="36"/>
      <c r="J102" s="36"/>
      <c r="K102" s="74"/>
      <c r="L102" s="16" t="str">
        <f t="shared" si="6"/>
        <v/>
      </c>
      <c r="M102" s="16"/>
      <c r="N102" s="16"/>
    </row>
    <row r="103" spans="1:14" x14ac:dyDescent="0.25">
      <c r="A103" s="2" t="s">
        <v>17</v>
      </c>
      <c r="B103" t="s">
        <v>65</v>
      </c>
      <c r="C103" s="36"/>
      <c r="D103" s="81"/>
      <c r="E103" s="37"/>
      <c r="F103" s="36"/>
      <c r="G103" s="81"/>
      <c r="H103" s="183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t="s">
        <v>65</v>
      </c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2" t="s">
        <v>17</v>
      </c>
      <c r="B109" s="36"/>
      <c r="C109" s="36"/>
      <c r="D109" s="81"/>
      <c r="E109" s="37"/>
      <c r="F109" s="36"/>
      <c r="G109" s="81"/>
      <c r="H109" s="183"/>
      <c r="I109" s="36"/>
      <c r="J109" s="36"/>
      <c r="K109" s="74"/>
      <c r="L109" s="16" t="str">
        <f t="shared" si="6"/>
        <v/>
      </c>
      <c r="M109" s="16"/>
      <c r="N109" s="16"/>
    </row>
    <row r="110" spans="1:14" x14ac:dyDescent="0.25">
      <c r="A110" s="11"/>
      <c r="B110" s="20" t="s">
        <v>45</v>
      </c>
      <c r="C110" s="11"/>
      <c r="D110" s="78"/>
      <c r="E110" s="12"/>
      <c r="F110" s="135" t="s">
        <v>158</v>
      </c>
      <c r="G110" s="78"/>
      <c r="H110" s="178"/>
      <c r="I110" s="11"/>
      <c r="J110" s="11"/>
      <c r="K110" s="70">
        <f>SUM(H111:H121)</f>
        <v>0</v>
      </c>
      <c r="L110" s="35"/>
      <c r="M110" s="35">
        <f>SUM(L111:L121)</f>
        <v>0</v>
      </c>
      <c r="N110" s="35" t="s">
        <v>4</v>
      </c>
    </row>
    <row r="111" spans="1:14" x14ac:dyDescent="0.25">
      <c r="A111" s="2" t="s">
        <v>17</v>
      </c>
      <c r="B111" s="36" t="s">
        <v>65</v>
      </c>
      <c r="C111" s="36"/>
      <c r="D111" s="81"/>
      <c r="E111" s="37"/>
      <c r="F111" s="36"/>
      <c r="G111" s="81"/>
      <c r="H111" s="183"/>
      <c r="I111" s="36"/>
      <c r="J111" s="36"/>
      <c r="K111" s="74"/>
      <c r="L111" s="16" t="str">
        <f t="shared" ref="L111:L121" si="7">IF(G111=-1,1,"")</f>
        <v/>
      </c>
      <c r="M111" s="16"/>
      <c r="N111" s="16"/>
    </row>
    <row r="112" spans="1:14" x14ac:dyDescent="0.25">
      <c r="A112" s="2" t="s">
        <v>17</v>
      </c>
      <c r="B112" s="36" t="s">
        <v>65</v>
      </c>
      <c r="C112" s="36"/>
      <c r="D112" s="81"/>
      <c r="E112" s="37"/>
      <c r="F112" s="36"/>
      <c r="G112" s="81"/>
      <c r="H112" s="183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s="36" t="s">
        <v>65</v>
      </c>
      <c r="C113" s="36"/>
      <c r="D113" s="81"/>
      <c r="E113" s="37"/>
      <c r="F113" s="36"/>
      <c r="G113" s="81"/>
      <c r="H113" s="183"/>
      <c r="I113" s="36"/>
      <c r="J113" s="36"/>
      <c r="K113" s="74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65</v>
      </c>
      <c r="H114" s="161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H115" s="161"/>
      <c r="I115" s="47"/>
      <c r="J115" s="47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B120" t="s">
        <v>65</v>
      </c>
      <c r="H120" s="161"/>
      <c r="L120" s="16" t="str">
        <f t="shared" si="7"/>
        <v/>
      </c>
      <c r="M120" s="16"/>
      <c r="N120" s="16"/>
    </row>
    <row r="121" spans="1:14" x14ac:dyDescent="0.25">
      <c r="A121" s="2" t="s">
        <v>17</v>
      </c>
      <c r="H121" s="161"/>
      <c r="L121" s="16" t="str">
        <f t="shared" si="7"/>
        <v/>
      </c>
      <c r="M121" s="16"/>
      <c r="N121" s="16"/>
    </row>
    <row r="122" spans="1:14" ht="18.75" x14ac:dyDescent="0.3">
      <c r="A122" s="13"/>
      <c r="B122" s="13"/>
      <c r="C122" s="13"/>
      <c r="D122" s="79"/>
      <c r="E122" s="14"/>
      <c r="F122" s="23" t="s">
        <v>18</v>
      </c>
      <c r="G122" s="23"/>
      <c r="H122" s="184"/>
      <c r="I122" s="34"/>
      <c r="J122" s="34"/>
      <c r="K122" s="71">
        <f>ABS(K75+K87+K100+K110)</f>
        <v>10400</v>
      </c>
      <c r="L122" s="22" t="s">
        <v>17</v>
      </c>
      <c r="M122" s="22">
        <f>SUM(M75:M121)</f>
        <v>13</v>
      </c>
      <c r="N122" s="22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19" t="s">
        <v>19</v>
      </c>
      <c r="K127" s="75">
        <f>K69</f>
        <v>12600</v>
      </c>
      <c r="L127" s="19" t="s">
        <v>16</v>
      </c>
      <c r="M127" s="19">
        <f>M69</f>
        <v>19</v>
      </c>
      <c r="N127" s="19"/>
    </row>
    <row r="128" spans="1:14" ht="18.75" x14ac:dyDescent="0.3">
      <c r="K128" s="75">
        <f>K122</f>
        <v>10400</v>
      </c>
      <c r="L128" s="19" t="s">
        <v>17</v>
      </c>
      <c r="M128" s="19">
        <f>M122</f>
        <v>13</v>
      </c>
      <c r="N128" s="19"/>
    </row>
    <row r="129" spans="5:14" ht="18.75" x14ac:dyDescent="0.3">
      <c r="F129" s="18" t="s">
        <v>20</v>
      </c>
      <c r="K129" s="76">
        <f>SUM(K127:K128)</f>
        <v>23000</v>
      </c>
      <c r="L129" s="18" t="s">
        <v>21</v>
      </c>
      <c r="M129" s="18">
        <f>SUM(M127:M128)</f>
        <v>32</v>
      </c>
      <c r="N129" s="18" t="s">
        <v>27</v>
      </c>
    </row>
    <row r="131" spans="5:14" ht="15.75" thickBot="1" x14ac:dyDescent="0.3">
      <c r="J131" s="41" t="s">
        <v>15</v>
      </c>
      <c r="K131" s="54" t="s">
        <v>11</v>
      </c>
      <c r="L131" s="46" t="s">
        <v>41</v>
      </c>
      <c r="M131" s="43" t="s">
        <v>42</v>
      </c>
      <c r="N131" s="42" t="s">
        <v>33</v>
      </c>
    </row>
    <row r="132" spans="5:14" ht="15.75" thickBot="1" x14ac:dyDescent="0.3">
      <c r="F132" s="141" t="s">
        <v>43</v>
      </c>
      <c r="G132" s="142"/>
      <c r="J132" s="16" t="s">
        <v>1</v>
      </c>
      <c r="K132" s="82">
        <v>45438</v>
      </c>
      <c r="L132" s="16">
        <f>M2</f>
        <v>3</v>
      </c>
      <c r="M132" s="44">
        <f>M75</f>
        <v>4</v>
      </c>
      <c r="N132" s="38">
        <f>(L132+M132)*35</f>
        <v>245</v>
      </c>
    </row>
    <row r="133" spans="5:14" ht="15.75" thickBot="1" x14ac:dyDescent="0.3">
      <c r="F133" t="s">
        <v>37</v>
      </c>
      <c r="J133" s="3" t="s">
        <v>2</v>
      </c>
      <c r="K133" s="82">
        <v>45475</v>
      </c>
      <c r="L133" s="16">
        <f>M10</f>
        <v>5</v>
      </c>
      <c r="M133" s="44">
        <f>M87</f>
        <v>8</v>
      </c>
      <c r="N133" s="38">
        <f t="shared" ref="N133:N136" si="8">(L133+M133)*35</f>
        <v>455</v>
      </c>
    </row>
    <row r="134" spans="5:14" ht="15.75" thickBot="1" x14ac:dyDescent="0.3">
      <c r="F134" s="136" t="s">
        <v>76</v>
      </c>
      <c r="G134" s="149" t="s">
        <v>164</v>
      </c>
      <c r="J134" s="3" t="s">
        <v>3</v>
      </c>
      <c r="K134" s="82"/>
      <c r="L134" s="16">
        <f>M35</f>
        <v>11</v>
      </c>
      <c r="M134" s="44">
        <f>M100</f>
        <v>1</v>
      </c>
      <c r="N134" s="38">
        <f t="shared" si="8"/>
        <v>420</v>
      </c>
    </row>
    <row r="135" spans="5:14" x14ac:dyDescent="0.25">
      <c r="F135" t="s">
        <v>70</v>
      </c>
      <c r="J135" s="3" t="s">
        <v>4</v>
      </c>
      <c r="K135" s="82"/>
      <c r="L135" s="16">
        <f>M55</f>
        <v>0</v>
      </c>
      <c r="M135" s="44">
        <f>M110</f>
        <v>0</v>
      </c>
      <c r="N135" s="38">
        <f t="shared" si="8"/>
        <v>0</v>
      </c>
    </row>
    <row r="136" spans="5:14" x14ac:dyDescent="0.25">
      <c r="F136" s="111" t="s">
        <v>223</v>
      </c>
      <c r="J136" s="3" t="s">
        <v>35</v>
      </c>
      <c r="K136" s="82"/>
      <c r="L136" s="16">
        <v>0</v>
      </c>
      <c r="M136" s="44">
        <v>0</v>
      </c>
      <c r="N136" s="38">
        <f t="shared" si="8"/>
        <v>0</v>
      </c>
    </row>
    <row r="137" spans="5:14" ht="18.75" x14ac:dyDescent="0.3">
      <c r="E137" s="165" t="s">
        <v>175</v>
      </c>
      <c r="F137" t="s">
        <v>173</v>
      </c>
      <c r="J137" s="39" t="s">
        <v>39</v>
      </c>
      <c r="K137" s="55"/>
      <c r="L137" s="39">
        <f>SUM(L132:L136)</f>
        <v>19</v>
      </c>
      <c r="M137" s="45">
        <f>SUM(M132:M136)</f>
        <v>13</v>
      </c>
      <c r="N137" s="40">
        <f>SUM(N132:N136)</f>
        <v>1120</v>
      </c>
    </row>
    <row r="138" spans="5:14" x14ac:dyDescent="0.25">
      <c r="F138" t="s">
        <v>174</v>
      </c>
    </row>
    <row r="139" spans="5:14" x14ac:dyDescent="0.25">
      <c r="F139" s="150" t="s">
        <v>176</v>
      </c>
      <c r="G139" s="149"/>
      <c r="L139" s="128">
        <f>L137+M137</f>
        <v>32</v>
      </c>
    </row>
    <row r="140" spans="5:14" x14ac:dyDescent="0.25">
      <c r="F140" s="150" t="s">
        <v>177</v>
      </c>
      <c r="G140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0"/>
  <sheetViews>
    <sheetView topLeftCell="B1" zoomScale="90" zoomScaleNormal="90" workbookViewId="0">
      <pane ySplit="1" topLeftCell="A143" activePane="bottomLeft" state="frozen"/>
      <selection pane="bottomLeft" activeCell="G86" sqref="G86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7.85546875" style="92" customWidth="1"/>
    <col min="10" max="10" width="10.285156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155</v>
      </c>
      <c r="G2" s="25"/>
      <c r="H2" s="152"/>
      <c r="I2" s="91"/>
      <c r="J2" s="49"/>
      <c r="K2" s="109">
        <f>SUM(H3:H31)</f>
        <v>16450</v>
      </c>
      <c r="M2" s="64"/>
      <c r="N2" s="64"/>
    </row>
    <row r="3" spans="1:14" x14ac:dyDescent="0.25">
      <c r="A3" t="s">
        <v>57</v>
      </c>
      <c r="B3" s="7" t="s">
        <v>80</v>
      </c>
      <c r="C3" t="s">
        <v>67</v>
      </c>
      <c r="D3" s="7">
        <v>2133</v>
      </c>
      <c r="E3" s="6" t="s">
        <v>62</v>
      </c>
      <c r="F3" t="s">
        <v>63</v>
      </c>
      <c r="G3" s="117" t="s">
        <v>68</v>
      </c>
      <c r="H3" s="153">
        <v>100</v>
      </c>
      <c r="K3" s="101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81</v>
      </c>
      <c r="C4" t="s">
        <v>67</v>
      </c>
      <c r="D4" s="7">
        <v>1972</v>
      </c>
      <c r="E4" s="6" t="s">
        <v>59</v>
      </c>
      <c r="F4" t="s">
        <v>60</v>
      </c>
      <c r="G4" s="117" t="s">
        <v>68</v>
      </c>
      <c r="H4" s="153">
        <v>50</v>
      </c>
      <c r="K4" s="101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82</v>
      </c>
      <c r="C5" t="s">
        <v>67</v>
      </c>
      <c r="D5" s="7">
        <v>2088</v>
      </c>
      <c r="E5" s="6" t="s">
        <v>72</v>
      </c>
      <c r="F5" t="s">
        <v>73</v>
      </c>
      <c r="G5" s="117" t="s">
        <v>68</v>
      </c>
      <c r="H5" s="153">
        <v>100</v>
      </c>
      <c r="K5" s="101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67</v>
      </c>
      <c r="D6" s="7">
        <v>2134</v>
      </c>
      <c r="E6" s="6" t="s">
        <v>84</v>
      </c>
      <c r="F6" t="s">
        <v>85</v>
      </c>
      <c r="G6" s="117" t="s">
        <v>68</v>
      </c>
      <c r="H6" s="153">
        <v>1200</v>
      </c>
      <c r="K6" s="101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67</v>
      </c>
      <c r="D7" s="7">
        <v>2128</v>
      </c>
      <c r="E7" s="6" t="s">
        <v>87</v>
      </c>
      <c r="F7" t="s">
        <v>88</v>
      </c>
      <c r="G7" s="117" t="s">
        <v>68</v>
      </c>
      <c r="H7" s="153">
        <v>1200</v>
      </c>
      <c r="K7" s="101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89</v>
      </c>
      <c r="C8" t="s">
        <v>67</v>
      </c>
      <c r="D8" s="7">
        <v>1826</v>
      </c>
      <c r="E8" s="6" t="s">
        <v>58</v>
      </c>
      <c r="F8" t="s">
        <v>61</v>
      </c>
      <c r="G8" s="117" t="s">
        <v>68</v>
      </c>
      <c r="H8" s="153">
        <v>250</v>
      </c>
      <c r="K8" s="101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90</v>
      </c>
      <c r="C9" t="s">
        <v>67</v>
      </c>
      <c r="D9" s="7">
        <v>2088</v>
      </c>
      <c r="E9" s="6" t="s">
        <v>72</v>
      </c>
      <c r="F9" t="s">
        <v>73</v>
      </c>
      <c r="G9" s="117" t="s">
        <v>68</v>
      </c>
      <c r="H9" s="153">
        <v>200</v>
      </c>
    </row>
    <row r="10" spans="1:14" x14ac:dyDescent="0.25">
      <c r="A10" t="s">
        <v>57</v>
      </c>
      <c r="B10" s="7" t="s">
        <v>91</v>
      </c>
      <c r="C10" t="s">
        <v>67</v>
      </c>
      <c r="D10" s="7">
        <v>2137</v>
      </c>
      <c r="E10" s="6" t="s">
        <v>92</v>
      </c>
      <c r="F10" t="s">
        <v>93</v>
      </c>
      <c r="G10" s="117" t="s">
        <v>68</v>
      </c>
      <c r="H10" s="153">
        <v>1200</v>
      </c>
    </row>
    <row r="11" spans="1:14" x14ac:dyDescent="0.25">
      <c r="A11" t="s">
        <v>57</v>
      </c>
      <c r="B11" s="7" t="s">
        <v>94</v>
      </c>
      <c r="C11" t="s">
        <v>67</v>
      </c>
      <c r="D11" s="7">
        <v>2081</v>
      </c>
      <c r="E11" s="6" t="s">
        <v>59</v>
      </c>
      <c r="F11" t="s">
        <v>60</v>
      </c>
      <c r="G11" s="117" t="s">
        <v>68</v>
      </c>
      <c r="H11" s="153">
        <v>50</v>
      </c>
    </row>
    <row r="12" spans="1:14" x14ac:dyDescent="0.25">
      <c r="A12" t="s">
        <v>57</v>
      </c>
      <c r="B12" s="7" t="s">
        <v>95</v>
      </c>
      <c r="C12" t="s">
        <v>67</v>
      </c>
      <c r="D12" s="7">
        <v>1826</v>
      </c>
      <c r="E12" s="6" t="s">
        <v>58</v>
      </c>
      <c r="F12" t="s">
        <v>61</v>
      </c>
      <c r="G12" s="117" t="s">
        <v>68</v>
      </c>
      <c r="H12" s="153">
        <v>100</v>
      </c>
    </row>
    <row r="13" spans="1:14" x14ac:dyDescent="0.25">
      <c r="A13" t="s">
        <v>57</v>
      </c>
      <c r="B13" s="7" t="s">
        <v>96</v>
      </c>
      <c r="C13" t="s">
        <v>67</v>
      </c>
      <c r="D13" s="7">
        <v>2105</v>
      </c>
      <c r="E13" s="6" t="s">
        <v>74</v>
      </c>
      <c r="F13" t="s">
        <v>78</v>
      </c>
      <c r="G13" s="117" t="s">
        <v>68</v>
      </c>
      <c r="H13" s="153">
        <v>333.33</v>
      </c>
    </row>
    <row r="14" spans="1:14" x14ac:dyDescent="0.25">
      <c r="A14" t="s">
        <v>57</v>
      </c>
      <c r="B14" s="7" t="s">
        <v>96</v>
      </c>
      <c r="C14" t="s">
        <v>67</v>
      </c>
      <c r="D14" s="7">
        <v>2105</v>
      </c>
      <c r="E14" s="6" t="s">
        <v>74</v>
      </c>
      <c r="F14" t="s">
        <v>75</v>
      </c>
      <c r="G14" s="117" t="s">
        <v>68</v>
      </c>
      <c r="H14" s="153">
        <v>666.67</v>
      </c>
    </row>
    <row r="15" spans="1:14" x14ac:dyDescent="0.25">
      <c r="A15" t="s">
        <v>57</v>
      </c>
      <c r="B15" s="7" t="s">
        <v>97</v>
      </c>
      <c r="C15" t="s">
        <v>67</v>
      </c>
      <c r="D15" s="7">
        <v>2141</v>
      </c>
      <c r="E15" s="6" t="s">
        <v>98</v>
      </c>
      <c r="F15" t="s">
        <v>99</v>
      </c>
      <c r="G15" s="117" t="s">
        <v>68</v>
      </c>
      <c r="H15" s="153">
        <v>1200</v>
      </c>
    </row>
    <row r="16" spans="1:14" x14ac:dyDescent="0.25">
      <c r="A16" t="s">
        <v>57</v>
      </c>
      <c r="B16" s="7" t="s">
        <v>97</v>
      </c>
      <c r="C16" t="s">
        <v>67</v>
      </c>
      <c r="D16" s="7">
        <v>2141</v>
      </c>
      <c r="E16" s="6" t="s">
        <v>98</v>
      </c>
      <c r="F16" t="s">
        <v>100</v>
      </c>
      <c r="G16" s="117" t="s">
        <v>68</v>
      </c>
      <c r="H16" s="153">
        <v>1200</v>
      </c>
    </row>
    <row r="17" spans="1:12" x14ac:dyDescent="0.25">
      <c r="A17" t="s">
        <v>57</v>
      </c>
      <c r="B17" s="7" t="s">
        <v>101</v>
      </c>
      <c r="C17" t="s">
        <v>67</v>
      </c>
      <c r="D17" s="7">
        <v>2145</v>
      </c>
      <c r="E17" s="6" t="s">
        <v>102</v>
      </c>
      <c r="F17" t="s">
        <v>103</v>
      </c>
      <c r="G17" s="117" t="s">
        <v>68</v>
      </c>
      <c r="H17" s="153">
        <v>1200</v>
      </c>
    </row>
    <row r="18" spans="1:12" x14ac:dyDescent="0.25">
      <c r="A18" t="s">
        <v>57</v>
      </c>
      <c r="B18" s="7" t="s">
        <v>104</v>
      </c>
      <c r="C18" t="s">
        <v>67</v>
      </c>
      <c r="D18" s="7">
        <v>2143</v>
      </c>
      <c r="E18" s="6" t="s">
        <v>105</v>
      </c>
      <c r="F18" t="s">
        <v>106</v>
      </c>
      <c r="G18" s="117" t="s">
        <v>68</v>
      </c>
      <c r="H18" s="153">
        <v>1200</v>
      </c>
    </row>
    <row r="19" spans="1:12" x14ac:dyDescent="0.25">
      <c r="A19" t="s">
        <v>57</v>
      </c>
      <c r="B19" s="7" t="s">
        <v>104</v>
      </c>
      <c r="C19" t="s">
        <v>67</v>
      </c>
      <c r="D19" s="7">
        <v>2142</v>
      </c>
      <c r="E19" s="6" t="s">
        <v>107</v>
      </c>
      <c r="F19" t="s">
        <v>108</v>
      </c>
      <c r="G19" s="117" t="s">
        <v>68</v>
      </c>
      <c r="H19" s="153">
        <v>1200</v>
      </c>
    </row>
    <row r="20" spans="1:12" x14ac:dyDescent="0.25">
      <c r="A20" t="s">
        <v>57</v>
      </c>
      <c r="B20" s="7" t="s">
        <v>104</v>
      </c>
      <c r="C20" t="s">
        <v>67</v>
      </c>
      <c r="D20" s="7">
        <v>2142</v>
      </c>
      <c r="E20" s="6" t="s">
        <v>107</v>
      </c>
      <c r="F20" t="s">
        <v>109</v>
      </c>
      <c r="G20" s="117" t="s">
        <v>68</v>
      </c>
      <c r="H20" s="153">
        <v>1200</v>
      </c>
    </row>
    <row r="21" spans="1:12" x14ac:dyDescent="0.25">
      <c r="A21" t="s">
        <v>57</v>
      </c>
      <c r="B21" s="7" t="s">
        <v>104</v>
      </c>
      <c r="C21" t="s">
        <v>67</v>
      </c>
      <c r="D21" s="7">
        <v>2143</v>
      </c>
      <c r="E21" s="6" t="s">
        <v>105</v>
      </c>
      <c r="F21" t="s">
        <v>106</v>
      </c>
      <c r="G21" s="117" t="s">
        <v>68</v>
      </c>
      <c r="H21" s="153">
        <v>1200</v>
      </c>
    </row>
    <row r="22" spans="1:12" x14ac:dyDescent="0.25">
      <c r="A22" t="s">
        <v>57</v>
      </c>
      <c r="B22" s="7" t="s">
        <v>115</v>
      </c>
      <c r="C22" t="s">
        <v>67</v>
      </c>
      <c r="D22" s="7">
        <v>1972</v>
      </c>
      <c r="E22" s="6" t="s">
        <v>59</v>
      </c>
      <c r="F22" t="s">
        <v>60</v>
      </c>
      <c r="G22" s="117" t="s">
        <v>68</v>
      </c>
      <c r="H22" s="153">
        <v>50</v>
      </c>
    </row>
    <row r="23" spans="1:12" x14ac:dyDescent="0.25">
      <c r="A23" t="s">
        <v>57</v>
      </c>
      <c r="B23" s="7" t="s">
        <v>116</v>
      </c>
      <c r="C23" t="s">
        <v>67</v>
      </c>
      <c r="D23" s="7">
        <v>1826</v>
      </c>
      <c r="E23" s="6" t="s">
        <v>58</v>
      </c>
      <c r="F23" t="s">
        <v>61</v>
      </c>
      <c r="G23" s="117" t="s">
        <v>68</v>
      </c>
      <c r="H23" s="153">
        <v>150</v>
      </c>
    </row>
    <row r="24" spans="1:12" x14ac:dyDescent="0.25">
      <c r="A24" t="s">
        <v>57</v>
      </c>
      <c r="B24" s="7" t="s">
        <v>117</v>
      </c>
      <c r="C24" t="s">
        <v>67</v>
      </c>
      <c r="D24" s="7">
        <v>2105</v>
      </c>
      <c r="E24" s="6" t="s">
        <v>74</v>
      </c>
      <c r="F24" t="s">
        <v>78</v>
      </c>
      <c r="G24" s="117" t="s">
        <v>68</v>
      </c>
      <c r="H24" s="153">
        <v>333.33</v>
      </c>
    </row>
    <row r="25" spans="1:12" x14ac:dyDescent="0.25">
      <c r="A25" t="s">
        <v>57</v>
      </c>
      <c r="B25" s="7" t="s">
        <v>117</v>
      </c>
      <c r="C25" t="s">
        <v>67</v>
      </c>
      <c r="D25" s="112">
        <v>2105</v>
      </c>
      <c r="E25" s="6" t="s">
        <v>74</v>
      </c>
      <c r="F25" t="s">
        <v>75</v>
      </c>
      <c r="G25" t="s">
        <v>68</v>
      </c>
      <c r="H25" s="153">
        <v>666.67</v>
      </c>
    </row>
    <row r="26" spans="1:12" x14ac:dyDescent="0.25">
      <c r="A26" t="s">
        <v>57</v>
      </c>
      <c r="B26" s="7" t="s">
        <v>118</v>
      </c>
      <c r="C26" t="s">
        <v>67</v>
      </c>
      <c r="D26" s="112">
        <v>2149</v>
      </c>
      <c r="E26" s="6" t="s">
        <v>119</v>
      </c>
      <c r="F26" t="s">
        <v>120</v>
      </c>
      <c r="G26" t="s">
        <v>68</v>
      </c>
      <c r="H26" s="153">
        <v>1200</v>
      </c>
    </row>
    <row r="27" spans="1:12" x14ac:dyDescent="0.25">
      <c r="A27" t="s">
        <v>57</v>
      </c>
      <c r="B27" s="7" t="s">
        <v>118</v>
      </c>
      <c r="C27" t="s">
        <v>67</v>
      </c>
      <c r="D27" s="112">
        <v>2088</v>
      </c>
      <c r="E27" s="6" t="s">
        <v>72</v>
      </c>
      <c r="F27" t="s">
        <v>73</v>
      </c>
      <c r="G27" t="s">
        <v>68</v>
      </c>
      <c r="H27" s="153">
        <v>200</v>
      </c>
      <c r="K27" s="101" t="str">
        <f>IF(H35=-1,1,"")</f>
        <v/>
      </c>
      <c r="L27" s="63" t="str">
        <f>IF(K27=1,J27,"")</f>
        <v/>
      </c>
    </row>
    <row r="32" spans="1:12" x14ac:dyDescent="0.25">
      <c r="B32" s="88"/>
      <c r="C32" s="89" t="s">
        <v>29</v>
      </c>
      <c r="D32" s="108"/>
      <c r="E32" s="88"/>
      <c r="F32" s="89" t="s">
        <v>156</v>
      </c>
      <c r="G32" s="88"/>
      <c r="H32" s="154"/>
      <c r="I32" s="93"/>
      <c r="J32" s="88"/>
      <c r="K32" s="105">
        <f>SUM(H33:H63)</f>
        <v>21200</v>
      </c>
      <c r="L32" s="90"/>
    </row>
    <row r="33" spans="1:12" x14ac:dyDescent="0.25">
      <c r="A33" t="s">
        <v>57</v>
      </c>
      <c r="B33" s="7" t="s">
        <v>121</v>
      </c>
      <c r="C33" t="s">
        <v>67</v>
      </c>
      <c r="D33" s="7">
        <v>2161</v>
      </c>
      <c r="E33" s="6" t="s">
        <v>122</v>
      </c>
      <c r="F33" t="s">
        <v>123</v>
      </c>
      <c r="G33" s="117" t="s">
        <v>68</v>
      </c>
      <c r="H33" s="161">
        <v>1200</v>
      </c>
      <c r="K33" s="101"/>
      <c r="L33" s="63"/>
    </row>
    <row r="34" spans="1:12" x14ac:dyDescent="0.25">
      <c r="A34" t="s">
        <v>57</v>
      </c>
      <c r="B34" s="7" t="s">
        <v>124</v>
      </c>
      <c r="C34" t="s">
        <v>67</v>
      </c>
      <c r="D34" s="7">
        <v>2162</v>
      </c>
      <c r="E34" s="6" t="s">
        <v>125</v>
      </c>
      <c r="F34" t="s">
        <v>126</v>
      </c>
      <c r="G34" s="117" t="s">
        <v>68</v>
      </c>
      <c r="H34" s="161">
        <v>1200</v>
      </c>
      <c r="K34" s="101"/>
      <c r="L34" s="63"/>
    </row>
    <row r="35" spans="1:12" x14ac:dyDescent="0.25">
      <c r="A35" t="s">
        <v>57</v>
      </c>
      <c r="B35" s="7" t="s">
        <v>124</v>
      </c>
      <c r="C35" t="s">
        <v>67</v>
      </c>
      <c r="D35" s="7">
        <v>2162</v>
      </c>
      <c r="E35" s="6" t="s">
        <v>125</v>
      </c>
      <c r="F35" t="s">
        <v>127</v>
      </c>
      <c r="G35" s="117" t="s">
        <v>68</v>
      </c>
      <c r="H35" s="161">
        <v>1200</v>
      </c>
      <c r="K35" s="101"/>
      <c r="L35" s="63"/>
    </row>
    <row r="36" spans="1:12" x14ac:dyDescent="0.25">
      <c r="A36" t="s">
        <v>57</v>
      </c>
      <c r="B36" s="7" t="s">
        <v>128</v>
      </c>
      <c r="C36" t="s">
        <v>67</v>
      </c>
      <c r="D36" s="7">
        <v>2158</v>
      </c>
      <c r="E36" s="6" t="s">
        <v>129</v>
      </c>
      <c r="F36" t="s">
        <v>130</v>
      </c>
      <c r="G36" s="117" t="s">
        <v>68</v>
      </c>
      <c r="H36" s="161">
        <v>1200</v>
      </c>
      <c r="K36" s="101"/>
      <c r="L36" s="63"/>
    </row>
    <row r="37" spans="1:12" x14ac:dyDescent="0.25">
      <c r="A37" t="s">
        <v>57</v>
      </c>
      <c r="B37" s="7" t="s">
        <v>128</v>
      </c>
      <c r="C37" t="s">
        <v>67</v>
      </c>
      <c r="D37" s="7">
        <v>2158</v>
      </c>
      <c r="E37" s="6" t="s">
        <v>129</v>
      </c>
      <c r="F37" t="s">
        <v>131</v>
      </c>
      <c r="G37" s="117" t="s">
        <v>68</v>
      </c>
      <c r="H37" s="161">
        <v>1200</v>
      </c>
      <c r="K37" s="101"/>
      <c r="L37" s="63"/>
    </row>
    <row r="38" spans="1:12" x14ac:dyDescent="0.25">
      <c r="A38" t="s">
        <v>57</v>
      </c>
      <c r="B38" s="7" t="s">
        <v>132</v>
      </c>
      <c r="C38" t="s">
        <v>67</v>
      </c>
      <c r="D38" s="7">
        <v>1972</v>
      </c>
      <c r="E38" s="6" t="s">
        <v>59</v>
      </c>
      <c r="F38" t="s">
        <v>60</v>
      </c>
      <c r="G38" s="117" t="s">
        <v>68</v>
      </c>
      <c r="H38" s="161">
        <v>100</v>
      </c>
      <c r="K38" s="101"/>
      <c r="L38" s="63"/>
    </row>
    <row r="39" spans="1:12" x14ac:dyDescent="0.25">
      <c r="A39" t="s">
        <v>57</v>
      </c>
      <c r="B39" s="7" t="s">
        <v>132</v>
      </c>
      <c r="C39" t="s">
        <v>67</v>
      </c>
      <c r="D39" s="7">
        <v>2105</v>
      </c>
      <c r="E39" s="6" t="s">
        <v>74</v>
      </c>
      <c r="F39" t="s">
        <v>78</v>
      </c>
      <c r="G39" s="117" t="s">
        <v>68</v>
      </c>
      <c r="H39" s="161">
        <v>333.33</v>
      </c>
      <c r="K39" s="101"/>
      <c r="L39" s="63"/>
    </row>
    <row r="40" spans="1:12" x14ac:dyDescent="0.25">
      <c r="A40" t="s">
        <v>57</v>
      </c>
      <c r="B40" s="7" t="s">
        <v>132</v>
      </c>
      <c r="C40" t="s">
        <v>67</v>
      </c>
      <c r="D40" s="7">
        <v>2105</v>
      </c>
      <c r="E40" t="s">
        <v>74</v>
      </c>
      <c r="F40" s="6" t="s">
        <v>75</v>
      </c>
      <c r="G40" s="117" t="s">
        <v>68</v>
      </c>
      <c r="H40" s="162">
        <v>666.67</v>
      </c>
      <c r="K40" s="101"/>
      <c r="L40" s="63"/>
    </row>
    <row r="41" spans="1:12" x14ac:dyDescent="0.25">
      <c r="A41" t="s">
        <v>57</v>
      </c>
      <c r="B41" s="7" t="s">
        <v>133</v>
      </c>
      <c r="C41" t="s">
        <v>67</v>
      </c>
      <c r="D41" s="7">
        <v>2167</v>
      </c>
      <c r="E41" s="6" t="s">
        <v>134</v>
      </c>
      <c r="F41" t="s">
        <v>135</v>
      </c>
      <c r="G41" s="117" t="s">
        <v>68</v>
      </c>
      <c r="H41" s="161">
        <v>1200</v>
      </c>
      <c r="K41" s="101"/>
      <c r="L41" s="63"/>
    </row>
    <row r="42" spans="1:12" x14ac:dyDescent="0.25">
      <c r="A42" t="s">
        <v>57</v>
      </c>
      <c r="B42" s="7" t="s">
        <v>133</v>
      </c>
      <c r="C42" t="s">
        <v>67</v>
      </c>
      <c r="D42" s="7">
        <v>2167</v>
      </c>
      <c r="E42" s="6" t="s">
        <v>134</v>
      </c>
      <c r="F42" t="s">
        <v>136</v>
      </c>
      <c r="G42" s="117" t="s">
        <v>68</v>
      </c>
      <c r="H42" s="161">
        <v>1200</v>
      </c>
      <c r="K42" s="101"/>
      <c r="L42" s="63"/>
    </row>
    <row r="43" spans="1:12" x14ac:dyDescent="0.25">
      <c r="A43" t="s">
        <v>57</v>
      </c>
      <c r="B43" s="7" t="s">
        <v>137</v>
      </c>
      <c r="C43" t="s">
        <v>67</v>
      </c>
      <c r="D43" s="7">
        <v>2169</v>
      </c>
      <c r="E43" s="6" t="s">
        <v>138</v>
      </c>
      <c r="F43" t="s">
        <v>139</v>
      </c>
      <c r="G43" s="117" t="s">
        <v>68</v>
      </c>
      <c r="H43" s="161">
        <v>1200</v>
      </c>
      <c r="K43" s="101"/>
      <c r="L43" s="63"/>
    </row>
    <row r="44" spans="1:12" x14ac:dyDescent="0.25">
      <c r="A44" s="10" t="s">
        <v>57</v>
      </c>
      <c r="B44" s="7" t="s">
        <v>140</v>
      </c>
      <c r="C44" t="s">
        <v>67</v>
      </c>
      <c r="D44" s="7">
        <v>2172</v>
      </c>
      <c r="E44" s="6" t="s">
        <v>141</v>
      </c>
      <c r="F44" t="s">
        <v>142</v>
      </c>
      <c r="G44" s="117" t="s">
        <v>68</v>
      </c>
      <c r="H44" s="161">
        <v>1200</v>
      </c>
      <c r="K44" s="101"/>
      <c r="L44" s="63"/>
    </row>
    <row r="45" spans="1:12" x14ac:dyDescent="0.25">
      <c r="A45" t="s">
        <v>57</v>
      </c>
      <c r="B45" s="7" t="s">
        <v>143</v>
      </c>
      <c r="C45" t="s">
        <v>67</v>
      </c>
      <c r="D45" s="112">
        <v>2174</v>
      </c>
      <c r="E45" t="s">
        <v>144</v>
      </c>
      <c r="F45" s="47" t="s">
        <v>145</v>
      </c>
      <c r="G45" s="117" t="s">
        <v>68</v>
      </c>
      <c r="H45" s="163">
        <v>100</v>
      </c>
      <c r="L45" s="63"/>
    </row>
    <row r="46" spans="1:12" x14ac:dyDescent="0.25">
      <c r="A46" t="s">
        <v>57</v>
      </c>
      <c r="B46" s="117" t="s">
        <v>146</v>
      </c>
      <c r="C46" s="118" t="s">
        <v>67</v>
      </c>
      <c r="D46" s="117">
        <v>2177</v>
      </c>
      <c r="E46" s="118" t="s">
        <v>147</v>
      </c>
      <c r="F46" s="118" t="s">
        <v>148</v>
      </c>
      <c r="G46" s="117" t="s">
        <v>68</v>
      </c>
      <c r="H46" s="161">
        <v>1200</v>
      </c>
      <c r="K46" s="101"/>
      <c r="L46" s="63"/>
    </row>
    <row r="47" spans="1:12" x14ac:dyDescent="0.25">
      <c r="A47" t="s">
        <v>57</v>
      </c>
      <c r="B47" s="7" t="s">
        <v>149</v>
      </c>
      <c r="C47" t="s">
        <v>67</v>
      </c>
      <c r="D47" s="112">
        <v>2088</v>
      </c>
      <c r="E47" s="6" t="s">
        <v>72</v>
      </c>
      <c r="F47" t="s">
        <v>73</v>
      </c>
      <c r="G47" t="s">
        <v>68</v>
      </c>
      <c r="H47" s="164">
        <v>100</v>
      </c>
      <c r="K47" s="101"/>
      <c r="L47" s="63"/>
    </row>
    <row r="48" spans="1:12" x14ac:dyDescent="0.25">
      <c r="A48" t="s">
        <v>57</v>
      </c>
      <c r="B48" s="7" t="s">
        <v>150</v>
      </c>
      <c r="C48" t="s">
        <v>67</v>
      </c>
      <c r="D48" s="112">
        <v>2181</v>
      </c>
      <c r="E48" s="6" t="s">
        <v>151</v>
      </c>
      <c r="F48" t="s">
        <v>152</v>
      </c>
      <c r="G48" t="s">
        <v>68</v>
      </c>
      <c r="H48" s="164">
        <v>200</v>
      </c>
      <c r="K48" s="101"/>
      <c r="L48" s="63"/>
    </row>
    <row r="49" spans="1:12" x14ac:dyDescent="0.25">
      <c r="A49" t="s">
        <v>57</v>
      </c>
      <c r="B49" s="7" t="s">
        <v>150</v>
      </c>
      <c r="C49" t="s">
        <v>67</v>
      </c>
      <c r="D49" s="112">
        <v>2179</v>
      </c>
      <c r="E49" s="6" t="s">
        <v>153</v>
      </c>
      <c r="F49" t="s">
        <v>154</v>
      </c>
      <c r="G49" t="s">
        <v>68</v>
      </c>
      <c r="H49" s="164">
        <v>1200</v>
      </c>
      <c r="K49" s="101"/>
      <c r="L49" s="63"/>
    </row>
    <row r="50" spans="1:12" x14ac:dyDescent="0.25">
      <c r="A50" t="s">
        <v>57</v>
      </c>
      <c r="B50" s="7" t="s">
        <v>150</v>
      </c>
      <c r="C50" t="s">
        <v>67</v>
      </c>
      <c r="D50" s="112">
        <v>2181</v>
      </c>
      <c r="E50" s="6" t="s">
        <v>201</v>
      </c>
      <c r="F50" t="s">
        <v>152</v>
      </c>
      <c r="G50" t="s">
        <v>68</v>
      </c>
      <c r="H50" s="164">
        <v>200</v>
      </c>
      <c r="K50" s="101"/>
      <c r="L50" s="63"/>
    </row>
    <row r="51" spans="1:12" x14ac:dyDescent="0.25">
      <c r="A51" t="s">
        <v>57</v>
      </c>
      <c r="B51" s="7" t="s">
        <v>202</v>
      </c>
      <c r="C51" t="s">
        <v>67</v>
      </c>
      <c r="D51" s="112">
        <v>2185</v>
      </c>
      <c r="E51" s="6" t="s">
        <v>203</v>
      </c>
      <c r="F51" t="s">
        <v>204</v>
      </c>
      <c r="G51" t="s">
        <v>68</v>
      </c>
      <c r="H51" s="164">
        <v>1200</v>
      </c>
      <c r="K51" s="101"/>
      <c r="L51" s="63"/>
    </row>
    <row r="52" spans="1:12" x14ac:dyDescent="0.25">
      <c r="A52" t="s">
        <v>57</v>
      </c>
      <c r="B52" s="7" t="s">
        <v>205</v>
      </c>
      <c r="C52" t="s">
        <v>67</v>
      </c>
      <c r="D52" s="112">
        <v>2187</v>
      </c>
      <c r="E52" s="6" t="s">
        <v>206</v>
      </c>
      <c r="F52" t="s">
        <v>207</v>
      </c>
      <c r="G52" t="s">
        <v>68</v>
      </c>
      <c r="H52" s="164">
        <v>1200</v>
      </c>
      <c r="K52" s="101"/>
      <c r="L52" s="63"/>
    </row>
    <row r="53" spans="1:12" x14ac:dyDescent="0.25">
      <c r="A53" t="s">
        <v>57</v>
      </c>
      <c r="B53" s="7" t="s">
        <v>208</v>
      </c>
      <c r="C53" t="s">
        <v>67</v>
      </c>
      <c r="D53" s="112">
        <v>2088</v>
      </c>
      <c r="E53" s="6" t="s">
        <v>72</v>
      </c>
      <c r="F53" t="s">
        <v>73</v>
      </c>
      <c r="G53" t="s">
        <v>68</v>
      </c>
      <c r="H53" s="164">
        <v>100</v>
      </c>
      <c r="K53" s="101"/>
      <c r="L53" s="63"/>
    </row>
    <row r="54" spans="1:12" x14ac:dyDescent="0.25">
      <c r="A54" t="s">
        <v>57</v>
      </c>
      <c r="B54" s="7" t="s">
        <v>208</v>
      </c>
      <c r="C54" t="s">
        <v>67</v>
      </c>
      <c r="D54" s="112">
        <v>2181</v>
      </c>
      <c r="E54" s="6" t="s">
        <v>201</v>
      </c>
      <c r="F54" t="s">
        <v>152</v>
      </c>
      <c r="G54" t="s">
        <v>68</v>
      </c>
      <c r="H54" s="164">
        <v>100</v>
      </c>
      <c r="K54" s="101"/>
      <c r="L54" s="63"/>
    </row>
    <row r="55" spans="1:12" x14ac:dyDescent="0.25">
      <c r="A55" t="s">
        <v>57</v>
      </c>
      <c r="B55" s="7" t="s">
        <v>209</v>
      </c>
      <c r="C55" t="s">
        <v>67</v>
      </c>
      <c r="D55" s="112">
        <v>2174</v>
      </c>
      <c r="E55" s="6" t="s">
        <v>144</v>
      </c>
      <c r="F55" t="s">
        <v>145</v>
      </c>
      <c r="G55" t="s">
        <v>68</v>
      </c>
      <c r="H55" s="164">
        <v>100</v>
      </c>
      <c r="K55" s="101"/>
      <c r="L55" s="63"/>
    </row>
    <row r="56" spans="1:12" x14ac:dyDescent="0.25">
      <c r="A56" t="s">
        <v>57</v>
      </c>
      <c r="B56" s="7" t="s">
        <v>210</v>
      </c>
      <c r="C56" t="s">
        <v>67</v>
      </c>
      <c r="D56" s="112">
        <v>2198</v>
      </c>
      <c r="E56" s="6" t="s">
        <v>211</v>
      </c>
      <c r="F56" t="s">
        <v>212</v>
      </c>
      <c r="G56" t="s">
        <v>68</v>
      </c>
      <c r="H56" s="164">
        <v>1200</v>
      </c>
      <c r="K56" s="101"/>
      <c r="L56" s="63"/>
    </row>
    <row r="57" spans="1:12" x14ac:dyDescent="0.25">
      <c r="A57" t="s">
        <v>57</v>
      </c>
      <c r="B57" s="7" t="s">
        <v>210</v>
      </c>
      <c r="C57" t="s">
        <v>67</v>
      </c>
      <c r="D57" s="112">
        <v>2198</v>
      </c>
      <c r="E57" s="6" t="s">
        <v>211</v>
      </c>
      <c r="F57" t="s">
        <v>213</v>
      </c>
      <c r="G57" t="s">
        <v>68</v>
      </c>
      <c r="H57" s="164">
        <v>1200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>
        <v>45473</v>
      </c>
      <c r="C58" t="s">
        <v>67</v>
      </c>
      <c r="D58" s="112">
        <v>2200</v>
      </c>
      <c r="E58" s="6" t="s">
        <v>227</v>
      </c>
      <c r="F58" t="s">
        <v>228</v>
      </c>
      <c r="G58" t="s">
        <v>68</v>
      </c>
      <c r="H58" s="164">
        <v>1200</v>
      </c>
      <c r="K58" s="101"/>
      <c r="L58" s="63"/>
    </row>
    <row r="59" spans="1:12" x14ac:dyDescent="0.25">
      <c r="A59" t="s">
        <v>57</v>
      </c>
      <c r="H59" s="164"/>
      <c r="K59" s="101"/>
      <c r="L59" s="63"/>
    </row>
    <row r="60" spans="1:12" x14ac:dyDescent="0.25">
      <c r="A60" t="s">
        <v>57</v>
      </c>
      <c r="H60" s="164"/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157</v>
      </c>
      <c r="G64" s="9"/>
      <c r="H64" s="156"/>
      <c r="I64" s="94"/>
      <c r="J64" s="51"/>
      <c r="K64" s="58">
        <f>SUM(H65:H108)</f>
        <v>7250</v>
      </c>
    </row>
    <row r="65" spans="1:12" x14ac:dyDescent="0.25">
      <c r="A65" t="s">
        <v>57</v>
      </c>
      <c r="B65" s="7" t="s">
        <v>258</v>
      </c>
      <c r="C65" t="s">
        <v>67</v>
      </c>
      <c r="D65" s="112">
        <v>2174</v>
      </c>
      <c r="E65" s="6" t="s">
        <v>144</v>
      </c>
      <c r="F65" t="s">
        <v>145</v>
      </c>
      <c r="G65" t="s">
        <v>68</v>
      </c>
      <c r="H65" s="155">
        <v>100</v>
      </c>
      <c r="K65" s="101" t="str">
        <f t="shared" ref="K65:K86" si="2">IF(I65=-1,1,"")</f>
        <v/>
      </c>
      <c r="L65" s="63" t="str">
        <f t="shared" ref="L65:L86" si="3">IF(K65=1,J65,"")</f>
        <v/>
      </c>
    </row>
    <row r="66" spans="1:12" x14ac:dyDescent="0.25">
      <c r="A66" t="s">
        <v>57</v>
      </c>
      <c r="B66" s="7" t="s">
        <v>259</v>
      </c>
      <c r="C66" t="s">
        <v>67</v>
      </c>
      <c r="D66" s="112">
        <v>2210</v>
      </c>
      <c r="E66" s="6" t="s">
        <v>260</v>
      </c>
      <c r="F66" t="s">
        <v>261</v>
      </c>
      <c r="G66" t="s">
        <v>68</v>
      </c>
      <c r="H66" s="155">
        <v>1200</v>
      </c>
      <c r="K66" s="101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B67" s="7" t="s">
        <v>259</v>
      </c>
      <c r="C67" t="s">
        <v>67</v>
      </c>
      <c r="D67" s="112">
        <v>2088</v>
      </c>
      <c r="E67" s="6" t="s">
        <v>72</v>
      </c>
      <c r="F67" t="s">
        <v>73</v>
      </c>
      <c r="G67" t="s">
        <v>68</v>
      </c>
      <c r="H67" s="155">
        <v>100</v>
      </c>
      <c r="K67" s="101" t="str">
        <f t="shared" si="2"/>
        <v/>
      </c>
      <c r="L67" s="63" t="str">
        <f t="shared" si="3"/>
        <v/>
      </c>
    </row>
    <row r="68" spans="1:12" x14ac:dyDescent="0.25">
      <c r="A68" t="s">
        <v>57</v>
      </c>
      <c r="B68" s="7" t="s">
        <v>262</v>
      </c>
      <c r="C68" t="s">
        <v>67</v>
      </c>
      <c r="D68" s="112">
        <v>1972</v>
      </c>
      <c r="E68" s="6" t="s">
        <v>59</v>
      </c>
      <c r="F68" t="s">
        <v>60</v>
      </c>
      <c r="G68" t="s">
        <v>68</v>
      </c>
      <c r="H68" s="155">
        <v>50</v>
      </c>
      <c r="K68" s="101" t="str">
        <f t="shared" si="2"/>
        <v/>
      </c>
      <c r="L68" s="63" t="str">
        <f t="shared" si="3"/>
        <v/>
      </c>
    </row>
    <row r="69" spans="1:12" x14ac:dyDescent="0.25">
      <c r="A69" t="s">
        <v>57</v>
      </c>
      <c r="B69" s="7" t="s">
        <v>263</v>
      </c>
      <c r="C69" t="s">
        <v>67</v>
      </c>
      <c r="D69" s="112">
        <v>2181</v>
      </c>
      <c r="E69" s="6" t="s">
        <v>201</v>
      </c>
      <c r="F69" t="s">
        <v>152</v>
      </c>
      <c r="G69" t="s">
        <v>68</v>
      </c>
      <c r="H69" s="155">
        <v>100</v>
      </c>
      <c r="K69" s="101" t="str">
        <f t="shared" si="2"/>
        <v/>
      </c>
      <c r="L69" s="63" t="str">
        <f t="shared" si="3"/>
        <v/>
      </c>
    </row>
    <row r="70" spans="1:12" x14ac:dyDescent="0.25">
      <c r="A70" t="s">
        <v>57</v>
      </c>
      <c r="B70" s="7" t="s">
        <v>264</v>
      </c>
      <c r="C70" t="s">
        <v>67</v>
      </c>
      <c r="D70" s="112">
        <v>2221</v>
      </c>
      <c r="E70" s="6" t="s">
        <v>265</v>
      </c>
      <c r="F70" t="s">
        <v>266</v>
      </c>
      <c r="G70" t="s">
        <v>68</v>
      </c>
      <c r="H70" s="155">
        <v>1200</v>
      </c>
      <c r="K70" s="101" t="str">
        <f t="shared" si="2"/>
        <v/>
      </c>
      <c r="L70" s="63" t="str">
        <f t="shared" si="3"/>
        <v/>
      </c>
    </row>
    <row r="71" spans="1:12" x14ac:dyDescent="0.25">
      <c r="A71" t="s">
        <v>57</v>
      </c>
      <c r="B71" s="7" t="s">
        <v>267</v>
      </c>
      <c r="C71" t="s">
        <v>67</v>
      </c>
      <c r="D71" s="112">
        <v>2174</v>
      </c>
      <c r="E71" s="6" t="s">
        <v>144</v>
      </c>
      <c r="F71" t="s">
        <v>145</v>
      </c>
      <c r="G71" t="s">
        <v>68</v>
      </c>
      <c r="H71" s="155">
        <v>100</v>
      </c>
      <c r="K71" s="101" t="str">
        <f t="shared" si="2"/>
        <v/>
      </c>
      <c r="L71" s="63" t="str">
        <f t="shared" si="3"/>
        <v/>
      </c>
    </row>
    <row r="72" spans="1:12" x14ac:dyDescent="0.25">
      <c r="A72" t="s">
        <v>57</v>
      </c>
      <c r="B72" s="7" t="s">
        <v>268</v>
      </c>
      <c r="C72" t="s">
        <v>67</v>
      </c>
      <c r="D72" s="112">
        <v>2224</v>
      </c>
      <c r="E72" s="6" t="s">
        <v>269</v>
      </c>
      <c r="F72" t="s">
        <v>270</v>
      </c>
      <c r="G72" t="s">
        <v>68</v>
      </c>
      <c r="H72" s="155">
        <v>1200</v>
      </c>
      <c r="K72" s="101" t="str">
        <f t="shared" si="2"/>
        <v/>
      </c>
      <c r="L72" s="63" t="str">
        <f t="shared" si="3"/>
        <v/>
      </c>
    </row>
    <row r="73" spans="1:12" x14ac:dyDescent="0.25">
      <c r="A73" t="s">
        <v>57</v>
      </c>
      <c r="B73" s="83">
        <v>45547</v>
      </c>
      <c r="C73" t="s">
        <v>67</v>
      </c>
      <c r="D73" s="112">
        <v>2231</v>
      </c>
      <c r="E73" s="6" t="s">
        <v>279</v>
      </c>
      <c r="F73" t="s">
        <v>280</v>
      </c>
      <c r="G73" t="s">
        <v>68</v>
      </c>
      <c r="H73" s="155">
        <v>2400</v>
      </c>
      <c r="K73" s="101" t="str">
        <f t="shared" si="2"/>
        <v/>
      </c>
      <c r="L73" s="63" t="str">
        <f t="shared" si="3"/>
        <v/>
      </c>
    </row>
    <row r="74" spans="1:12" x14ac:dyDescent="0.25">
      <c r="A74" t="s">
        <v>57</v>
      </c>
      <c r="B74" s="7" t="s">
        <v>281</v>
      </c>
      <c r="C74" t="s">
        <v>67</v>
      </c>
      <c r="D74" s="112">
        <v>2105</v>
      </c>
      <c r="E74" s="6" t="s">
        <v>74</v>
      </c>
      <c r="F74" t="s">
        <v>78</v>
      </c>
      <c r="G74" t="s">
        <v>68</v>
      </c>
      <c r="H74" s="155">
        <v>166.67</v>
      </c>
      <c r="K74" s="101" t="str">
        <f t="shared" si="2"/>
        <v/>
      </c>
      <c r="L74" s="63" t="str">
        <f t="shared" si="3"/>
        <v/>
      </c>
    </row>
    <row r="75" spans="1:12" x14ac:dyDescent="0.25">
      <c r="B75" s="7" t="s">
        <v>281</v>
      </c>
      <c r="C75" t="s">
        <v>67</v>
      </c>
      <c r="D75" s="112">
        <v>2105</v>
      </c>
      <c r="E75" s="6" t="s">
        <v>74</v>
      </c>
      <c r="F75" t="s">
        <v>75</v>
      </c>
      <c r="G75" t="s">
        <v>68</v>
      </c>
      <c r="H75" s="155">
        <v>333.33</v>
      </c>
      <c r="K75" s="101" t="str">
        <f t="shared" si="2"/>
        <v/>
      </c>
      <c r="L75" s="63" t="str">
        <f t="shared" si="3"/>
        <v/>
      </c>
    </row>
    <row r="76" spans="1:12" x14ac:dyDescent="0.25">
      <c r="B76" s="7" t="s">
        <v>281</v>
      </c>
      <c r="C76" t="s">
        <v>67</v>
      </c>
      <c r="D76" s="112">
        <v>2174</v>
      </c>
      <c r="E76" s="6" t="s">
        <v>144</v>
      </c>
      <c r="F76" t="s">
        <v>145</v>
      </c>
      <c r="G76" t="s">
        <v>68</v>
      </c>
      <c r="H76" s="155">
        <v>300</v>
      </c>
      <c r="K76" s="101" t="str">
        <f t="shared" si="2"/>
        <v/>
      </c>
      <c r="L76" s="63" t="str">
        <f t="shared" si="3"/>
        <v/>
      </c>
    </row>
    <row r="77" spans="1:12" x14ac:dyDescent="0.25">
      <c r="H77" s="155"/>
      <c r="K77" s="101" t="str">
        <f t="shared" si="2"/>
        <v/>
      </c>
      <c r="L77" s="63" t="str">
        <f t="shared" si="3"/>
        <v/>
      </c>
    </row>
    <row r="78" spans="1:12" x14ac:dyDescent="0.25">
      <c r="H78" s="155"/>
      <c r="K78" s="101" t="str">
        <f t="shared" si="2"/>
        <v/>
      </c>
      <c r="L78" s="63" t="str">
        <f t="shared" si="3"/>
        <v/>
      </c>
    </row>
    <row r="79" spans="1:12" x14ac:dyDescent="0.25">
      <c r="H79" s="155"/>
      <c r="K79" s="101" t="str">
        <f t="shared" si="2"/>
        <v/>
      </c>
      <c r="L79" s="63" t="str">
        <f t="shared" si="3"/>
        <v/>
      </c>
    </row>
    <row r="80" spans="1:12" x14ac:dyDescent="0.25">
      <c r="H80" s="155"/>
      <c r="K80" s="101" t="str">
        <f t="shared" si="2"/>
        <v/>
      </c>
      <c r="L80" s="63" t="str">
        <f t="shared" si="3"/>
        <v/>
      </c>
    </row>
    <row r="81" spans="8:12" x14ac:dyDescent="0.25">
      <c r="H81" s="155"/>
      <c r="K81" s="101" t="str">
        <f t="shared" si="2"/>
        <v/>
      </c>
      <c r="L81" s="63" t="str">
        <f t="shared" si="3"/>
        <v/>
      </c>
    </row>
    <row r="82" spans="8:12" x14ac:dyDescent="0.25">
      <c r="H82" s="155"/>
      <c r="K82" s="101" t="str">
        <f t="shared" si="2"/>
        <v/>
      </c>
      <c r="L82" s="63" t="str">
        <f t="shared" si="3"/>
        <v/>
      </c>
    </row>
    <row r="83" spans="8:12" x14ac:dyDescent="0.25">
      <c r="H83" s="155"/>
      <c r="K83" s="101" t="str">
        <f t="shared" si="2"/>
        <v/>
      </c>
      <c r="L83" s="63" t="str">
        <f t="shared" si="3"/>
        <v/>
      </c>
    </row>
    <row r="84" spans="8:12" x14ac:dyDescent="0.25">
      <c r="H84" s="155"/>
      <c r="K84" s="101" t="str">
        <f t="shared" si="2"/>
        <v/>
      </c>
      <c r="L84" s="63" t="str">
        <f t="shared" si="3"/>
        <v/>
      </c>
    </row>
    <row r="85" spans="8:12" x14ac:dyDescent="0.25">
      <c r="H85" s="155"/>
      <c r="K85" s="101" t="str">
        <f t="shared" si="2"/>
        <v/>
      </c>
      <c r="L85" s="63" t="str">
        <f t="shared" si="3"/>
        <v/>
      </c>
    </row>
    <row r="86" spans="8:12" x14ac:dyDescent="0.25">
      <c r="H86" s="155"/>
      <c r="K86" s="101" t="str">
        <f t="shared" si="2"/>
        <v/>
      </c>
      <c r="L86" s="63" t="str">
        <f t="shared" si="3"/>
        <v/>
      </c>
    </row>
    <row r="87" spans="8:12" x14ac:dyDescent="0.25">
      <c r="H87" s="155"/>
    </row>
    <row r="88" spans="8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158</v>
      </c>
      <c r="G109" s="12"/>
      <c r="H109" s="157"/>
      <c r="I109" s="95"/>
      <c r="J109" s="52"/>
      <c r="K109" s="59">
        <f>SUM(H110:H159)</f>
        <v>0</v>
      </c>
    </row>
    <row r="110" spans="1:12" x14ac:dyDescent="0.25">
      <c r="A110" t="s">
        <v>57</v>
      </c>
      <c r="B110" s="129"/>
      <c r="C110" s="129"/>
      <c r="D110" s="129"/>
      <c r="E110" s="129"/>
      <c r="F110" s="129"/>
      <c r="G110" s="129"/>
      <c r="H110" s="158"/>
      <c r="K110" s="101" t="str">
        <f t="shared" ref="K110:K131" si="4">IF(I110=-1,1,"")</f>
        <v/>
      </c>
      <c r="L110" s="63" t="str">
        <f t="shared" ref="L110:L131" si="5">IF(K110=1,J110,"")</f>
        <v/>
      </c>
    </row>
    <row r="111" spans="1:12" x14ac:dyDescent="0.25">
      <c r="A111" t="s">
        <v>57</v>
      </c>
      <c r="B111" s="129"/>
      <c r="C111" s="129"/>
      <c r="D111" s="129"/>
      <c r="E111" s="129"/>
      <c r="F111" s="129"/>
      <c r="G111" s="129"/>
      <c r="H111" s="158"/>
      <c r="K111" s="101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29"/>
      <c r="C112" s="129"/>
      <c r="D112" s="129"/>
      <c r="E112" s="129"/>
      <c r="F112" s="129"/>
      <c r="G112" s="129"/>
      <c r="H112" s="158"/>
      <c r="K112" s="101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29"/>
      <c r="C113" s="129"/>
      <c r="D113" s="129"/>
      <c r="E113" s="129"/>
      <c r="F113" s="129"/>
      <c r="G113" s="129"/>
      <c r="H113" s="158"/>
      <c r="K113" s="101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29"/>
      <c r="C114" s="129"/>
      <c r="D114" s="129"/>
      <c r="E114" s="129"/>
      <c r="F114" s="129"/>
      <c r="G114" s="129"/>
      <c r="H114" s="158"/>
      <c r="K114" s="101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29"/>
      <c r="C115" s="129"/>
      <c r="D115" s="129"/>
      <c r="E115" s="129"/>
      <c r="F115" s="129"/>
      <c r="G115" s="129"/>
      <c r="H115" s="158"/>
      <c r="K115" s="101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29"/>
      <c r="C116" s="129"/>
      <c r="D116" s="129"/>
      <c r="E116" s="129"/>
      <c r="F116" s="129"/>
      <c r="G116" s="129"/>
      <c r="H116" s="158"/>
      <c r="K116" s="101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29"/>
      <c r="C117" s="129"/>
      <c r="D117" s="129"/>
      <c r="E117" s="129"/>
      <c r="F117" s="129"/>
      <c r="G117" s="129"/>
      <c r="H117" s="158"/>
      <c r="K117" s="101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29"/>
      <c r="C118" s="129"/>
      <c r="D118" s="129"/>
      <c r="E118" s="129"/>
      <c r="F118" s="129"/>
      <c r="G118" s="129"/>
      <c r="H118" s="158"/>
      <c r="K118" s="101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29"/>
      <c r="C119" s="129"/>
      <c r="D119" s="129"/>
      <c r="E119" s="129"/>
      <c r="F119" s="129"/>
      <c r="G119" s="129"/>
      <c r="H119" s="158"/>
      <c r="K119" s="101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29"/>
      <c r="C120" s="129"/>
      <c r="D120" s="129"/>
      <c r="E120" s="129"/>
      <c r="F120" s="129"/>
      <c r="G120" s="129"/>
      <c r="H120" s="158"/>
      <c r="K120" s="101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29"/>
      <c r="C121" s="129"/>
      <c r="D121" s="129"/>
      <c r="E121" s="129"/>
      <c r="F121" s="129"/>
      <c r="G121" s="129"/>
      <c r="H121" s="158"/>
      <c r="K121" s="101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29"/>
      <c r="C122" s="129"/>
      <c r="D122" s="129"/>
      <c r="E122" s="129"/>
      <c r="F122" s="129"/>
      <c r="G122" s="129"/>
      <c r="H122" s="158"/>
      <c r="K122" s="101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29"/>
      <c r="C123" s="129"/>
      <c r="D123" s="129"/>
      <c r="E123" s="129"/>
      <c r="F123" s="129"/>
      <c r="G123" s="129"/>
      <c r="H123" s="158"/>
      <c r="K123" s="101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29"/>
      <c r="C124" s="129"/>
      <c r="D124" s="129"/>
      <c r="E124" s="129"/>
      <c r="F124" s="129"/>
      <c r="G124" s="129"/>
      <c r="H124" s="158"/>
      <c r="K124" s="101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29"/>
      <c r="C125" s="129"/>
      <c r="D125" s="129"/>
      <c r="E125" s="129"/>
      <c r="F125" s="129"/>
      <c r="G125" s="129"/>
      <c r="H125" s="158"/>
      <c r="K125" s="101" t="str">
        <f t="shared" si="4"/>
        <v/>
      </c>
      <c r="L125" s="63" t="str">
        <f t="shared" si="5"/>
        <v/>
      </c>
    </row>
    <row r="126" spans="1:12" x14ac:dyDescent="0.25">
      <c r="A126" t="s">
        <v>57</v>
      </c>
      <c r="B126" s="129"/>
      <c r="C126" s="129"/>
      <c r="D126" s="129"/>
      <c r="E126" s="129"/>
      <c r="F126" s="129"/>
      <c r="G126" s="129"/>
      <c r="H126" s="158"/>
      <c r="K126" s="101" t="str">
        <f t="shared" si="4"/>
        <v/>
      </c>
      <c r="L126" s="63" t="str">
        <f t="shared" si="5"/>
        <v/>
      </c>
    </row>
    <row r="127" spans="1:12" x14ac:dyDescent="0.25">
      <c r="A127" t="s">
        <v>57</v>
      </c>
      <c r="B127" s="129"/>
      <c r="C127" s="129"/>
      <c r="D127" s="129"/>
      <c r="E127" s="129"/>
      <c r="F127" s="129"/>
      <c r="G127" s="129"/>
      <c r="H127" s="158"/>
      <c r="K127" s="101" t="str">
        <f t="shared" si="4"/>
        <v/>
      </c>
      <c r="L127" s="63" t="str">
        <f t="shared" si="5"/>
        <v/>
      </c>
    </row>
    <row r="128" spans="1:12" x14ac:dyDescent="0.25">
      <c r="A128" t="s">
        <v>57</v>
      </c>
      <c r="B128" s="129"/>
      <c r="C128" s="129"/>
      <c r="D128" s="129"/>
      <c r="E128" s="129"/>
      <c r="F128" s="129"/>
      <c r="G128" s="129"/>
      <c r="H128" s="158"/>
      <c r="K128" s="101" t="str">
        <f t="shared" si="4"/>
        <v/>
      </c>
      <c r="L128" s="63" t="str">
        <f t="shared" si="5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4"/>
        <v/>
      </c>
      <c r="L129" s="63" t="str">
        <f t="shared" si="5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4"/>
        <v/>
      </c>
      <c r="L130" s="63" t="str">
        <f t="shared" si="5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4"/>
        <v/>
      </c>
      <c r="L131" s="63" t="str">
        <f t="shared" si="5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44900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45438</v>
      </c>
      <c r="K164" s="103">
        <f>K2</f>
        <v>16450</v>
      </c>
      <c r="L164" s="61">
        <f>10%*K164</f>
        <v>1645</v>
      </c>
    </row>
    <row r="165" spans="1:12" x14ac:dyDescent="0.25">
      <c r="B165" s="7" t="s">
        <v>37</v>
      </c>
      <c r="I165" s="98" t="s">
        <v>2</v>
      </c>
      <c r="J165" s="82">
        <v>45475</v>
      </c>
      <c r="K165" s="103">
        <f>K32</f>
        <v>21200</v>
      </c>
      <c r="L165" s="61">
        <f t="shared" ref="L165:L168" si="6">10%*K165</f>
        <v>2120</v>
      </c>
    </row>
    <row r="166" spans="1:12" x14ac:dyDescent="0.25">
      <c r="B166" s="7" t="s">
        <v>38</v>
      </c>
      <c r="I166" s="98" t="s">
        <v>3</v>
      </c>
      <c r="J166" s="82"/>
      <c r="K166" s="103">
        <f>K64</f>
        <v>7250</v>
      </c>
      <c r="L166" s="61">
        <f t="shared" si="6"/>
        <v>725</v>
      </c>
    </row>
    <row r="167" spans="1:12" x14ac:dyDescent="0.25">
      <c r="I167" s="98" t="s">
        <v>4</v>
      </c>
      <c r="J167" s="82"/>
      <c r="K167" s="103">
        <f>K109</f>
        <v>0</v>
      </c>
      <c r="L167" s="61">
        <f t="shared" si="6"/>
        <v>0</v>
      </c>
    </row>
    <row r="168" spans="1:12" ht="15.75" thickBot="1" x14ac:dyDescent="0.3">
      <c r="I168" s="98" t="s">
        <v>35</v>
      </c>
      <c r="J168" s="82"/>
      <c r="K168" s="103"/>
      <c r="L168" s="61">
        <f t="shared" si="6"/>
        <v>0</v>
      </c>
    </row>
    <row r="169" spans="1:12" ht="19.5" thickBot="1" x14ac:dyDescent="0.35">
      <c r="B169" s="137" t="s">
        <v>71</v>
      </c>
      <c r="C169" s="138"/>
      <c r="D169" s="139"/>
      <c r="E169" s="6" t="s">
        <v>164</v>
      </c>
      <c r="I169" s="99" t="s">
        <v>39</v>
      </c>
      <c r="J169" s="55"/>
      <c r="K169" s="104">
        <f>SUM(K164:K168)</f>
        <v>44900</v>
      </c>
      <c r="L169" s="62">
        <f>SUM(L164:L168)</f>
        <v>4490</v>
      </c>
    </row>
    <row r="170" spans="1:12" x14ac:dyDescent="0.25">
      <c r="A170" s="87" t="s">
        <v>64</v>
      </c>
      <c r="B170" s="85" t="s">
        <v>77</v>
      </c>
      <c r="C170" s="86"/>
      <c r="D170" s="116"/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2024-09-30T19:22:35Z</cp:lastPrinted>
  <dcterms:created xsi:type="dcterms:W3CDTF">2021-11-13T13:54:27Z</dcterms:created>
  <dcterms:modified xsi:type="dcterms:W3CDTF">2024-09-30T19:22:44Z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