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A479CE11-DFAE-4056-B9F6-B3488A242A97}" xr6:coauthVersionLast="47" xr6:coauthVersionMax="47" xr10:uidLastSave="{00000000-0000-0000-0000-000000000000}"/>
  <bookViews>
    <workbookView xWindow="5805" yWindow="240" windowWidth="21705" windowHeight="1504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8" i="2"/>
  <c r="L11" i="2"/>
  <c r="L12" i="2"/>
  <c r="L13" i="2"/>
  <c r="L14" i="2"/>
  <c r="L15" i="2"/>
  <c r="L16" i="2"/>
  <c r="K160" i="3" l="1"/>
  <c r="K169" i="3"/>
  <c r="L169" i="3"/>
  <c r="L64" i="2"/>
  <c r="L63" i="2"/>
  <c r="L62" i="2"/>
  <c r="L42" i="2"/>
  <c r="L33" i="2"/>
  <c r="L32" i="2"/>
  <c r="L31" i="2"/>
  <c r="L30" i="2"/>
  <c r="L29" i="2"/>
  <c r="L28" i="2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C18" i="1"/>
  <c r="C8" i="1"/>
  <c r="D8" i="1"/>
  <c r="N136" i="2"/>
  <c r="E8" i="1" s="1"/>
  <c r="K122" i="2" l="1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D17" i="1"/>
  <c r="D16" i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K129" i="2"/>
  <c r="F9" i="1" l="1"/>
  <c r="C9" i="1"/>
  <c r="L139" i="2"/>
  <c r="D14" i="1"/>
  <c r="C15" i="1"/>
  <c r="C19" i="1"/>
  <c r="N137" i="2"/>
  <c r="E9" i="1" s="1"/>
  <c r="M129" i="2"/>
  <c r="D15" i="1"/>
  <c r="E19" i="1" l="1"/>
  <c r="D19" i="1"/>
</calcChain>
</file>

<file path=xl/sharedStrings.xml><?xml version="1.0" encoding="utf-8"?>
<sst xmlns="http://schemas.openxmlformats.org/spreadsheetml/2006/main" count="880" uniqueCount="282">
  <si>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</si>
  <si>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</si>
  <si>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</si>
  <si>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</si>
  <si>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</si>
  <si>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</si>
  <si>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</si>
  <si>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</si>
  <si>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</si>
  <si>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</si>
  <si>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</si>
  <si>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</si>
  <si>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</si>
  <si>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</si>
  <si>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</si>
  <si>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</si>
  <si>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</si>
  <si>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</si>
  <si>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</si>
  <si>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</si>
  <si>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</si>
  <si>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</si>
  <si>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</si>
  <si>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</si>
  <si>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</si>
  <si>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</si>
  <si>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</si>
  <si>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</si>
  <si>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</si>
  <si>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</si>
  <si>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</si>
  <si>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</si>
  <si>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</si>
  <si>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</si>
  <si>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</si>
  <si>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</si>
  <si>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</si>
  <si>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</si>
  <si>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</si>
  <si>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</si>
  <si>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</si>
  <si>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</si>
  <si>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</si>
  <si>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</si>
  <si>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</si>
  <si>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</si>
  <si>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</si>
  <si>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</si>
  <si>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</si>
  <si>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</si>
  <si>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</si>
  <si>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</si>
  <si>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</si>
  <si>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</si>
  <si>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</si>
  <si>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</si>
  <si>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</si>
  <si>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</si>
  <si>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</si>
  <si>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</si>
  <si>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</si>
  <si>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</si>
  <si>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</si>
  <si>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</si>
  <si>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</si>
  <si>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</si>
  <si>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</si>
  <si>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</si>
  <si>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</si>
  <si>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</si>
  <si>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</si>
  <si>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</si>
  <si>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</si>
  <si>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</si>
  <si>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</si>
  <si>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</si>
  <si>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</si>
  <si>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</si>
  <si>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</si>
  <si>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</si>
  <si>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</si>
  <si>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</si>
  <si>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</si>
  <si>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</si>
  <si>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</si>
  <si>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</si>
  <si>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</si>
  <si>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</si>
  <si>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</si>
  <si>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</si>
  <si>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</si>
  <si>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</si>
  <si>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</si>
  <si>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</si>
  <si>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</si>
  <si>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</si>
  <si>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</si>
  <si>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</si>
  <si>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</si>
  <si>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</si>
  <si>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</si>
  <si>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</si>
  <si>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</si>
  <si>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</si>
  <si>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</si>
  <si>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</si>
  <si>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</si>
  <si>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</si>
  <si>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</si>
  <si>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</si>
  <si>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</si>
  <si>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</si>
  <si>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</si>
  <si>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</si>
  <si>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</si>
  <si>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</si>
  <si>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</si>
  <si>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</si>
  <si>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</si>
  <si>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</si>
  <si>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</si>
  <si>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</si>
  <si>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</si>
  <si>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</si>
  <si>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</si>
  <si>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</si>
  <si>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</si>
  <si>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</si>
  <si>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</si>
  <si>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</si>
  <si>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</si>
  <si>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</si>
  <si>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</si>
  <si>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</si>
  <si>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</si>
  <si>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</si>
  <si>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</si>
  <si>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</si>
  <si>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</si>
  <si>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</si>
  <si>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</si>
  <si>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</si>
  <si>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</si>
  <si>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</si>
  <si>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</si>
  <si>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</si>
  <si>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</si>
  <si>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</si>
  <si>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</si>
  <si>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</si>
  <si>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</si>
  <si>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</si>
  <si>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</si>
  <si>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</si>
  <si>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</si>
  <si>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</si>
  <si>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</si>
  <si>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</si>
  <si>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</si>
  <si>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</si>
  <si>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</si>
  <si>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</si>
  <si>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</si>
  <si>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</si>
  <si>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</si>
  <si>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</si>
  <si>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</si>
  <si>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</si>
  <si>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</si>
  <si>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</si>
  <si>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</si>
  <si>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</si>
  <si>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</si>
  <si>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</si>
  <si>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</si>
  <si>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</si>
  <si>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</si>
  <si>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</si>
  <si>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</si>
  <si>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</si>
  <si>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</si>
  <si>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</si>
  <si>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</si>
  <si>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</si>
  <si>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</si>
  <si>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</si>
  <si>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</si>
  <si>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</si>
  <si>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</si>
  <si>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</si>
  <si>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</si>
  <si>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</si>
  <si>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</si>
  <si>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</si>
  <si>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</si>
  <si>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</si>
  <si>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</si>
  <si>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</si>
  <si>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</si>
  <si>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</si>
  <si>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</si>
  <si>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</si>
  <si>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</si>
  <si>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</si>
  <si>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</si>
  <si>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</si>
  <si>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</si>
  <si>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</si>
  <si>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</si>
  <si>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</si>
  <si>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</si>
  <si>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</si>
  <si>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</si>
  <si>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</si>
  <si>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</si>
  <si>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</si>
  <si>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</si>
  <si>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</si>
  <si>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</si>
  <si>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</si>
  <si>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</si>
  <si>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</si>
  <si>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</si>
  <si>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</si>
  <si>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</si>
  <si>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</si>
  <si>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</si>
  <si>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</si>
  <si>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</si>
  <si>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</si>
  <si>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</si>
  <si>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</si>
  <si>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</si>
  <si>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</si>
  <si>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</si>
  <si>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</si>
  <si>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</si>
  <si>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</si>
  <si>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07/22/2024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</si>
  <si>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</si>
  <si>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</si>
  <si>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</si>
  <si>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</si>
  <si>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</si>
  <si>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</si>
  <si>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</si>
  <si>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</si>
  <si>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</si>
  <si>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</si>
  <si>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</si>
  <si>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</si>
  <si>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</si>
  <si>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</si>
  <si>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</si>
  <si>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</si>
  <si>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</si>
  <si>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</si>
  <si>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</si>
  <si>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</si>
  <si>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</si>
  <si>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</si>
  <si>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</si>
  <si>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</si>
  <si>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</si>
  <si>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</si>
  <si>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</si>
  <si>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</si>
  <si>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</si>
  <si>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</si>
  <si>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</si>
  <si>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</si>
  <si>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</si>
  <si>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</si>
  <si>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</si>
  <si>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</si>
  <si>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</si>
  <si>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</si>
  <si>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</si>
  <si>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</si>
  <si>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Shewman, Maynard &amp; Nancy</t>
  </si>
  <si>
    <t>Section:  D   Lot: 472 Graves: 5 - 6</t>
  </si>
  <si>
    <t>09/09/2024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</si>
</sst>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7" t="s">
        <v>79</v>
      </c>
      <c r="B1" s="187"/>
      <c r="C1" s="187"/>
      <c r="D1" s="187"/>
      <c r="E1" s="187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Interments!L132</f>
        <v>3</v>
      </c>
      <c r="D4" s="121">
        <f>Interments!M132</f>
        <v>4</v>
      </c>
      <c r="E4" s="122">
        <f>Interments!N132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Interments!L133</f>
        <v>5</v>
      </c>
      <c r="D5" s="121">
        <f>Interments!M133</f>
        <v>8</v>
      </c>
      <c r="E5" s="122">
        <f>Interments!N133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/>
      <c r="C6" s="3">
        <f>Interments!L134</f>
        <v>11</v>
      </c>
      <c r="D6" s="121">
        <f>Interments!M134</f>
        <v>1</v>
      </c>
      <c r="E6" s="122">
        <f>Interments!N134</f>
        <v>420</v>
      </c>
      <c r="F6" s="126"/>
    </row>
    <row r="7" spans="1:12" x14ac:dyDescent="0.25">
      <c r="A7" s="3" t="s">
        <v>4</v>
      </c>
      <c r="B7" s="120"/>
      <c r="C7" s="3">
        <f>Interments!L135</f>
        <v>0</v>
      </c>
      <c r="D7" s="121">
        <f>Interments!M135</f>
        <v>0</v>
      </c>
      <c r="E7" s="122">
        <f>Interments!N135</f>
        <v>0</v>
      </c>
      <c r="F7" s="126"/>
    </row>
    <row r="8" spans="1:12" x14ac:dyDescent="0.25">
      <c r="A8" s="3" t="s">
        <v>5</v>
      </c>
      <c r="B8" s="120"/>
      <c r="C8" s="3">
        <f>Interments!L136</f>
        <v>0</v>
      </c>
      <c r="D8" s="121">
        <f>Interments!M136</f>
        <v>0</v>
      </c>
      <c r="E8" s="122">
        <f>Interments!N136</f>
        <v>0</v>
      </c>
      <c r="F8" s="126"/>
    </row>
    <row r="9" spans="1:12" x14ac:dyDescent="0.25">
      <c r="A9" s="3" t="s">
        <v>44</v>
      </c>
      <c r="B9" s="120"/>
      <c r="C9" s="3">
        <f>Interments!L137</f>
        <v>19</v>
      </c>
      <c r="D9" s="121">
        <f>Interments!M137</f>
        <v>13</v>
      </c>
      <c r="E9" s="131">
        <f>Interments!N137</f>
        <v>1120</v>
      </c>
      <c r="F9" s="133">
        <f>SUM(F4:F8)</f>
        <v>700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/>
      <c r="C16" s="122">
        <f>'Grave Sales'!K166</f>
        <v>7250</v>
      </c>
      <c r="D16" s="122">
        <f>'Grave Sales'!L166</f>
        <v>725</v>
      </c>
      <c r="E16" s="125"/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44900</v>
      </c>
      <c r="D19" s="131">
        <f>'Grave Sales'!L169</f>
        <v>4490</v>
      </c>
      <c r="E19" s="132">
        <f>SUM(E14:E18)</f>
        <v>3765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zoomScale="90" zoomScaleNormal="90" workbookViewId="0">
      <pane ySplit="1" topLeftCell="A25" activePane="bottomLeft" state="frozen"/>
      <selection activeCell="D1" sqref="D1"/>
      <selection pane="bottomLeft" activeCell="D51" sqref="D51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66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70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SUM(H36:H54)</f>
        <v>7800</v>
      </c>
      <c r="L35" s="4"/>
      <c r="M35" s="4">
        <f>SUM(L36:L54)</f>
        <v>11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70" t="str">
        <f t="shared" ref="L36:L54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238</v>
      </c>
      <c r="D40" s="7">
        <v>2212</v>
      </c>
      <c r="E40" s="6" t="s">
        <v>239</v>
      </c>
      <c r="F40" t="s">
        <v>240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241</v>
      </c>
      <c r="D41" s="7">
        <v>2215</v>
      </c>
      <c r="E41" s="6" t="s">
        <v>242</v>
      </c>
      <c r="F41" t="s">
        <v>243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241</v>
      </c>
      <c r="D42" s="7">
        <v>2216</v>
      </c>
      <c r="E42" s="6" t="s">
        <v>244</v>
      </c>
      <c r="F42" t="s">
        <v>245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246</v>
      </c>
      <c r="D43" s="7">
        <v>2218</v>
      </c>
      <c r="E43" s="6" t="s">
        <v>247</v>
      </c>
      <c r="F43" t="s">
        <v>248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249</v>
      </c>
      <c r="D44" s="7">
        <v>2220</v>
      </c>
      <c r="E44" s="6" t="s">
        <v>250</v>
      </c>
      <c r="F44" t="s">
        <v>251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252</v>
      </c>
      <c r="D45" s="7">
        <v>2222</v>
      </c>
      <c r="E45" s="6" t="s">
        <v>253</v>
      </c>
      <c r="F45" t="s">
        <v>254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C46" t="s">
        <v>271</v>
      </c>
      <c r="D46" s="7">
        <v>2226</v>
      </c>
      <c r="E46" s="6" t="s">
        <v>269</v>
      </c>
      <c r="F46" t="s">
        <v>272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66</v>
      </c>
      <c r="C47" t="s">
        <v>273</v>
      </c>
      <c r="D47" s="7">
        <v>2227</v>
      </c>
      <c r="E47" s="6" t="s">
        <v>274</v>
      </c>
      <c r="F47" t="s">
        <v>275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66</v>
      </c>
      <c r="C48" t="s">
        <v>276</v>
      </c>
      <c r="D48" s="7">
        <v>2228</v>
      </c>
      <c r="E48" s="6" t="s">
        <v>277</v>
      </c>
      <c r="F48" t="s">
        <v>278</v>
      </c>
      <c r="G48" s="7">
        <v>-1</v>
      </c>
      <c r="H48" s="161">
        <v>600</v>
      </c>
      <c r="L48" s="16">
        <f t="shared" si="2"/>
        <v>1</v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H53" s="161"/>
      <c r="L53" s="16" t="str">
        <f t="shared" si="2"/>
        <v/>
      </c>
      <c r="M53" s="16"/>
      <c r="N53" s="16"/>
    </row>
    <row r="54" spans="1:14" x14ac:dyDescent="0.25">
      <c r="A54" s="2" t="s">
        <v>16</v>
      </c>
      <c r="H54" s="161"/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35" t="s">
        <v>158</v>
      </c>
      <c r="G55" s="78"/>
      <c r="H55" s="178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H56" s="161"/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H57" s="161"/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x14ac:dyDescent="0.25">
      <c r="A68" s="2" t="s">
        <v>16</v>
      </c>
      <c r="H68" s="161"/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79"/>
      <c r="I69" s="13"/>
      <c r="J69" s="13"/>
      <c r="K69" s="71">
        <f>ABS(K2+K10+K35+K55)</f>
        <v>12600</v>
      </c>
      <c r="L69" s="22" t="s">
        <v>16</v>
      </c>
      <c r="M69" s="22">
        <f>SUM(M2:M68)</f>
        <v>19</v>
      </c>
      <c r="N69" s="22" t="s">
        <v>27</v>
      </c>
    </row>
    <row r="70" spans="1:14" x14ac:dyDescent="0.25">
      <c r="H70" s="161"/>
    </row>
    <row r="71" spans="1:14" x14ac:dyDescent="0.25">
      <c r="H71" s="161"/>
      <c r="L71" s="2"/>
      <c r="M71" s="2"/>
      <c r="N71" s="2"/>
    </row>
    <row r="72" spans="1:14" x14ac:dyDescent="0.25">
      <c r="H72" s="161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180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81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155</v>
      </c>
      <c r="G75" s="80"/>
      <c r="H75" s="182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110</v>
      </c>
      <c r="D76" s="7">
        <v>2136</v>
      </c>
      <c r="E76" t="s">
        <v>111</v>
      </c>
      <c r="F76" t="s">
        <v>198</v>
      </c>
      <c r="G76" s="7">
        <v>-1</v>
      </c>
      <c r="H76" s="164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112</v>
      </c>
      <c r="D77" s="7">
        <v>2137</v>
      </c>
      <c r="E77" t="s">
        <v>92</v>
      </c>
      <c r="F77" t="s">
        <v>113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178</v>
      </c>
      <c r="D78" s="7">
        <v>2148</v>
      </c>
      <c r="E78" t="s">
        <v>179</v>
      </c>
      <c r="F78" t="s">
        <v>180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117</v>
      </c>
      <c r="D79" s="7">
        <v>2149</v>
      </c>
      <c r="E79" t="s">
        <v>119</v>
      </c>
      <c r="F79" t="s">
        <v>197</v>
      </c>
      <c r="G79" s="7">
        <v>-1</v>
      </c>
      <c r="H79" s="16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64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H83" s="161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83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88"/>
      <c r="B87" s="89" t="s">
        <v>47</v>
      </c>
      <c r="C87" s="88"/>
      <c r="D87" s="144"/>
      <c r="E87" s="145"/>
      <c r="F87" s="89" t="s">
        <v>156</v>
      </c>
      <c r="G87" s="144"/>
      <c r="H87" s="175"/>
      <c r="I87" s="88"/>
      <c r="J87" s="88"/>
      <c r="K87" s="146">
        <f>SUM(H88:H99)</f>
        <v>6400</v>
      </c>
      <c r="L87" s="148"/>
      <c r="M87" s="148">
        <f>SUM(L88:L99)</f>
        <v>8</v>
      </c>
      <c r="N87" s="148" t="s">
        <v>2</v>
      </c>
    </row>
    <row r="88" spans="1:14" x14ac:dyDescent="0.25">
      <c r="A88" s="2" t="s">
        <v>17</v>
      </c>
      <c r="B88" t="s">
        <v>65</v>
      </c>
      <c r="C88" t="s">
        <v>181</v>
      </c>
      <c r="D88" s="7">
        <v>2156</v>
      </c>
      <c r="E88" t="s">
        <v>182</v>
      </c>
      <c r="F88" t="s">
        <v>183</v>
      </c>
      <c r="G88" s="7">
        <v>-1</v>
      </c>
      <c r="H88" s="164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184</v>
      </c>
      <c r="D89" s="7">
        <v>2163</v>
      </c>
      <c r="E89" t="s">
        <v>185</v>
      </c>
      <c r="F89" t="s">
        <v>186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187</v>
      </c>
      <c r="D90" s="7">
        <v>2165</v>
      </c>
      <c r="E90" t="s">
        <v>188</v>
      </c>
      <c r="F90" t="s">
        <v>189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2166</v>
      </c>
      <c r="E91" t="s">
        <v>190</v>
      </c>
      <c r="F91" t="s">
        <v>191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133</v>
      </c>
      <c r="D92" s="7">
        <v>2168</v>
      </c>
      <c r="E92" t="s">
        <v>192</v>
      </c>
      <c r="F92" t="s">
        <v>196</v>
      </c>
      <c r="G92" s="7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193</v>
      </c>
      <c r="D93" s="81">
        <v>2176</v>
      </c>
      <c r="E93" s="37" t="s">
        <v>194</v>
      </c>
      <c r="F93" s="36" t="s">
        <v>195</v>
      </c>
      <c r="G93" s="81">
        <v>-1</v>
      </c>
      <c r="H93" s="164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150</v>
      </c>
      <c r="D94" s="81">
        <v>2180</v>
      </c>
      <c r="E94" s="37" t="s">
        <v>218</v>
      </c>
      <c r="F94" s="36" t="s">
        <v>219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 t="s">
        <v>220</v>
      </c>
      <c r="D95" s="81">
        <v>2189</v>
      </c>
      <c r="E95" s="37" t="s">
        <v>221</v>
      </c>
      <c r="F95" s="36" t="s">
        <v>222</v>
      </c>
      <c r="G95" s="81">
        <v>-1</v>
      </c>
      <c r="H95" s="183">
        <v>800</v>
      </c>
      <c r="I95" s="36"/>
      <c r="J95" s="36"/>
      <c r="K95" s="74"/>
      <c r="L95" s="16">
        <f t="shared" si="5"/>
        <v>1</v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83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34" t="s">
        <v>157</v>
      </c>
      <c r="G100" s="77"/>
      <c r="H100" s="177"/>
      <c r="I100" s="8"/>
      <c r="J100" s="8"/>
      <c r="K100" s="69">
        <f>SUM(H101:H109)</f>
        <v>800</v>
      </c>
      <c r="L100" s="4"/>
      <c r="M100" s="4">
        <f>SUM(L101:L109)</f>
        <v>1</v>
      </c>
      <c r="N100" s="4" t="s">
        <v>3</v>
      </c>
    </row>
    <row r="101" spans="1:14" x14ac:dyDescent="0.25">
      <c r="A101" s="2" t="s">
        <v>17</v>
      </c>
      <c r="B101" t="s">
        <v>65</v>
      </c>
      <c r="C101" s="36" t="s">
        <v>255</v>
      </c>
      <c r="D101" s="81">
        <v>2223</v>
      </c>
      <c r="E101" s="37" t="s">
        <v>256</v>
      </c>
      <c r="F101" s="36" t="s">
        <v>257</v>
      </c>
      <c r="G101" s="81">
        <v>-1</v>
      </c>
      <c r="H101" s="183">
        <v>800</v>
      </c>
      <c r="I101" s="36"/>
      <c r="J101" s="36"/>
      <c r="K101" s="74"/>
      <c r="L101" s="16">
        <f t="shared" ref="L101:L109" si="6">IF(G101=-1,1,"")</f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/>
      <c r="D102" s="81"/>
      <c r="E102" s="37"/>
      <c r="F102" s="36"/>
      <c r="G102" s="81"/>
      <c r="H102" s="183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83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35" t="s">
        <v>158</v>
      </c>
      <c r="G110" s="78"/>
      <c r="H110" s="178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83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H120" s="161"/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H121" s="161"/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84"/>
      <c r="I122" s="34"/>
      <c r="J122" s="34"/>
      <c r="K122" s="71">
        <f>ABS(K75+K87+K100+K110)</f>
        <v>10400</v>
      </c>
      <c r="L122" s="22" t="s">
        <v>17</v>
      </c>
      <c r="M122" s="22">
        <f>SUM(M75:M121)</f>
        <v>13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12600</v>
      </c>
      <c r="L127" s="19" t="s">
        <v>16</v>
      </c>
      <c r="M127" s="19">
        <f>M69</f>
        <v>19</v>
      </c>
      <c r="N127" s="19"/>
    </row>
    <row r="128" spans="1:14" ht="18.75" x14ac:dyDescent="0.3">
      <c r="K128" s="75">
        <f>K122</f>
        <v>10400</v>
      </c>
      <c r="L128" s="19" t="s">
        <v>17</v>
      </c>
      <c r="M128" s="19">
        <f>M122</f>
        <v>13</v>
      </c>
      <c r="N128" s="19"/>
    </row>
    <row r="129" spans="5:14" ht="18.75" x14ac:dyDescent="0.3">
      <c r="F129" s="18" t="s">
        <v>20</v>
      </c>
      <c r="K129" s="76">
        <f>SUM(K127:K128)</f>
        <v>23000</v>
      </c>
      <c r="L129" s="18" t="s">
        <v>21</v>
      </c>
      <c r="M129" s="18">
        <f>SUM(M127:M128)</f>
        <v>32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41" t="s">
        <v>43</v>
      </c>
      <c r="G132" s="142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>
        <v>45475</v>
      </c>
      <c r="L133" s="16">
        <f>M10</f>
        <v>5</v>
      </c>
      <c r="M133" s="44">
        <f>M87</f>
        <v>8</v>
      </c>
      <c r="N133" s="38">
        <f t="shared" ref="N133:N136" si="8">(L133+M133)*35</f>
        <v>455</v>
      </c>
    </row>
    <row r="134" spans="5:14" ht="15.75" thickBot="1" x14ac:dyDescent="0.3">
      <c r="F134" s="136" t="s">
        <v>76</v>
      </c>
      <c r="G134" s="149" t="s">
        <v>164</v>
      </c>
      <c r="J134" s="3" t="s">
        <v>3</v>
      </c>
      <c r="K134" s="82"/>
      <c r="L134" s="16">
        <f>M35</f>
        <v>11</v>
      </c>
      <c r="M134" s="44">
        <f>M100</f>
        <v>1</v>
      </c>
      <c r="N134" s="38">
        <f t="shared" si="8"/>
        <v>420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11" t="s">
        <v>223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165" t="s">
        <v>175</v>
      </c>
      <c r="F137" t="s">
        <v>173</v>
      </c>
      <c r="J137" s="39" t="s">
        <v>39</v>
      </c>
      <c r="K137" s="55"/>
      <c r="L137" s="39">
        <f>SUM(L132:L136)</f>
        <v>19</v>
      </c>
      <c r="M137" s="45">
        <f>SUM(M132:M136)</f>
        <v>13</v>
      </c>
      <c r="N137" s="40">
        <f>SUM(N132:N136)</f>
        <v>1120</v>
      </c>
    </row>
    <row r="138" spans="5:14" x14ac:dyDescent="0.25">
      <c r="F138" t="s">
        <v>174</v>
      </c>
    </row>
    <row r="139" spans="5:14" x14ac:dyDescent="0.25">
      <c r="F139" s="150" t="s">
        <v>176</v>
      </c>
      <c r="G139" s="149"/>
      <c r="L139" s="128">
        <f>L137+M137</f>
        <v>32</v>
      </c>
    </row>
    <row r="140" spans="5:14" x14ac:dyDescent="0.25">
      <c r="F140" s="150" t="s">
        <v>177</v>
      </c>
      <c r="G140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topLeftCell="B1" zoomScale="90" zoomScaleNormal="90" workbookViewId="0">
      <pane ySplit="1" topLeftCell="A143" activePane="bottomLeft" state="frozen"/>
      <selection pane="bottomLeft" activeCell="G86" sqref="G86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7250</v>
      </c>
    </row>
    <row r="65" spans="1:12" x14ac:dyDescent="0.25">
      <c r="A65" t="s">
        <v>57</v>
      </c>
      <c r="B65" s="7" t="s">
        <v>258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259</v>
      </c>
      <c r="C66" t="s">
        <v>67</v>
      </c>
      <c r="D66" s="112">
        <v>2210</v>
      </c>
      <c r="E66" s="6" t="s">
        <v>260</v>
      </c>
      <c r="F66" t="s">
        <v>261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259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262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263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264</v>
      </c>
      <c r="C70" t="s">
        <v>67</v>
      </c>
      <c r="D70" s="112">
        <v>2221</v>
      </c>
      <c r="E70" s="6" t="s">
        <v>265</v>
      </c>
      <c r="F70" t="s">
        <v>266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267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268</v>
      </c>
      <c r="C72" t="s">
        <v>67</v>
      </c>
      <c r="D72" s="112">
        <v>2224</v>
      </c>
      <c r="E72" s="6" t="s">
        <v>269</v>
      </c>
      <c r="F72" t="s">
        <v>270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B73" s="83">
        <v>45547</v>
      </c>
      <c r="C73" t="s">
        <v>67</v>
      </c>
      <c r="D73" s="112">
        <v>2231</v>
      </c>
      <c r="E73" s="6" t="s">
        <v>279</v>
      </c>
      <c r="F73" t="s">
        <v>280</v>
      </c>
      <c r="G73" t="s">
        <v>68</v>
      </c>
      <c r="H73" s="155">
        <v>2400</v>
      </c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B74" s="7" t="s">
        <v>281</v>
      </c>
      <c r="C74" t="s">
        <v>67</v>
      </c>
      <c r="D74" s="112">
        <v>2105</v>
      </c>
      <c r="E74" s="6" t="s">
        <v>74</v>
      </c>
      <c r="F74" t="s">
        <v>78</v>
      </c>
      <c r="G74" t="s">
        <v>68</v>
      </c>
      <c r="H74" s="155">
        <v>166.67</v>
      </c>
      <c r="K74" s="101" t="str">
        <f t="shared" si="2"/>
        <v/>
      </c>
      <c r="L74" s="63" t="str">
        <f t="shared" si="3"/>
        <v/>
      </c>
    </row>
    <row r="75" spans="1:12" x14ac:dyDescent="0.25">
      <c r="B75" s="7" t="s">
        <v>281</v>
      </c>
      <c r="C75" t="s">
        <v>67</v>
      </c>
      <c r="D75" s="112">
        <v>2105</v>
      </c>
      <c r="E75" s="6" t="s">
        <v>74</v>
      </c>
      <c r="F75" t="s">
        <v>75</v>
      </c>
      <c r="G75" t="s">
        <v>68</v>
      </c>
      <c r="H75" s="155">
        <v>333.33</v>
      </c>
      <c r="K75" s="101" t="str">
        <f t="shared" si="2"/>
        <v/>
      </c>
      <c r="L75" s="63" t="str">
        <f t="shared" si="3"/>
        <v/>
      </c>
    </row>
    <row r="76" spans="1:12" x14ac:dyDescent="0.25">
      <c r="B76" s="7" t="s">
        <v>281</v>
      </c>
      <c r="C76" t="s">
        <v>67</v>
      </c>
      <c r="D76" s="112">
        <v>2174</v>
      </c>
      <c r="E76" s="6" t="s">
        <v>144</v>
      </c>
      <c r="F76" t="s">
        <v>145</v>
      </c>
      <c r="G76" t="s">
        <v>68</v>
      </c>
      <c r="H76" s="155">
        <v>300</v>
      </c>
      <c r="K76" s="101" t="str">
        <f t="shared" si="2"/>
        <v/>
      </c>
      <c r="L76" s="63" t="str">
        <f t="shared" si="3"/>
        <v/>
      </c>
    </row>
    <row r="77" spans="1:12" x14ac:dyDescent="0.25">
      <c r="H77" s="155"/>
      <c r="K77" s="101" t="str">
        <f t="shared" si="2"/>
        <v/>
      </c>
      <c r="L77" s="63" t="str">
        <f t="shared" si="3"/>
        <v/>
      </c>
    </row>
    <row r="78" spans="1:12" x14ac:dyDescent="0.25">
      <c r="H78" s="155"/>
      <c r="K78" s="101" t="str">
        <f t="shared" si="2"/>
        <v/>
      </c>
      <c r="L78" s="63" t="str">
        <f t="shared" si="3"/>
        <v/>
      </c>
    </row>
    <row r="79" spans="1:12" x14ac:dyDescent="0.25">
      <c r="H79" s="155"/>
      <c r="K79" s="101" t="str">
        <f t="shared" si="2"/>
        <v/>
      </c>
      <c r="L79" s="63" t="str">
        <f t="shared" si="3"/>
        <v/>
      </c>
    </row>
    <row r="80" spans="1:12" x14ac:dyDescent="0.25">
      <c r="H80" s="155"/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44900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/>
      <c r="K166" s="103">
        <f>K64</f>
        <v>7250</v>
      </c>
      <c r="L166" s="61">
        <f t="shared" si="6"/>
        <v>725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44900</v>
      </c>
      <c r="L169" s="62">
        <f>SUM(L164:L168)</f>
        <v>4490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2024-09-30T19:22:35Z</cp:lastPrinted>
  <dcterms:created xsi:type="dcterms:W3CDTF">2021-11-13T13:54:27Z</dcterms:created>
  <dcterms:modified xsi:type="dcterms:W3CDTF">2024-09-30T19:22:44Z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